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20" tabRatio="743"/>
  </bookViews>
  <sheets>
    <sheet name="限额分配情况表" sheetId="1" r:id="rId1"/>
    <sheet name="余额情况表" sheetId="8" r:id="rId2"/>
    <sheet name="一般公共预算调整" sheetId="6" r:id="rId3"/>
    <sheet name="政府性基金调整" sheetId="7" r:id="rId4"/>
    <sheet name="一般债安排表" sheetId="2" r:id="rId5"/>
    <sheet name="专项债安排表" sheetId="3" r:id="rId6"/>
    <sheet name="一般债收支安排预算表" sheetId="4" r:id="rId7"/>
    <sheet name="专项债收支安排预算表" sheetId="5" r:id="rId8"/>
  </sheets>
  <definedNames>
    <definedName name="_xlnm._FilterDatabase" localSheetId="4" hidden="1">一般债安排表!$A$4:$D$123</definedName>
    <definedName name="_xlnm._FilterDatabase" localSheetId="5" hidden="1">专项债安排表!$A$4:$F$49</definedName>
    <definedName name="_xlnm._FilterDatabase" localSheetId="6" hidden="1">一般债收支安排预算表!$A$4:$E$1273</definedName>
    <definedName name="_xlnm._FilterDatabase" localSheetId="7" hidden="1">专项债收支安排预算表!$A$4:$E$252</definedName>
    <definedName name="_xlnm.Print_Titles" localSheetId="4">一般债安排表!$4:$4</definedName>
    <definedName name="_xlnm.Print_Titles" localSheetId="5">专项债安排表!$4:$4</definedName>
    <definedName name="_xlnm.Print_Titles" localSheetId="6">一般债收支安排预算表!$4:$4</definedName>
  </definedNames>
  <calcPr calcId="144525"/>
</workbook>
</file>

<file path=xl/sharedStrings.xml><?xml version="1.0" encoding="utf-8"?>
<sst xmlns="http://schemas.openxmlformats.org/spreadsheetml/2006/main" count="2015" uniqueCount="1478">
  <si>
    <t>表1</t>
  </si>
  <si>
    <t>2025年新增政府债券限额分配情况表</t>
  </si>
  <si>
    <t>单位：万元</t>
  </si>
  <si>
    <t>区域</t>
  </si>
  <si>
    <t>新增债务
限额总计</t>
  </si>
  <si>
    <t>一般债务限额</t>
  </si>
  <si>
    <t>专项债务限额</t>
  </si>
  <si>
    <t>小计</t>
  </si>
  <si>
    <t>一般债券</t>
  </si>
  <si>
    <t>结存限额
补充财力</t>
  </si>
  <si>
    <t>外国政府贷款</t>
  </si>
  <si>
    <t>项目建设类专项债券</t>
  </si>
  <si>
    <t>置换债券</t>
  </si>
  <si>
    <t>补充政府性
基金财力</t>
  </si>
  <si>
    <t>铜川市</t>
  </si>
  <si>
    <t>市本级</t>
  </si>
  <si>
    <t>区县小计</t>
  </si>
  <si>
    <t>王益区</t>
  </si>
  <si>
    <t>印台区</t>
  </si>
  <si>
    <t>耀州区</t>
  </si>
  <si>
    <t>宜君县</t>
  </si>
  <si>
    <t>新  区</t>
  </si>
  <si>
    <t>注：外国政府贷款为世行贷款，主要用于黄河流域生态保护修复和环境污染治理示范项目。市项目办暂未提出第二批下达的5,214万元分配计划，因此剩余限额暂时列入市本级。</t>
  </si>
  <si>
    <t>表2</t>
  </si>
  <si>
    <t>2025年新增政府债券分配情况表</t>
  </si>
  <si>
    <t>新增债券
总计</t>
  </si>
  <si>
    <t>一般债券余额</t>
  </si>
  <si>
    <t>专项债务余额</t>
  </si>
  <si>
    <t>注：外国政府贷款为世行贷款，主要用于黄河流域生态保护修复和环境污染治理示范项目。市项目办暂未提出第二批下达的5,214万元分配计划，因此暂时列入市本级。</t>
  </si>
  <si>
    <t>表3</t>
  </si>
  <si>
    <t>2025年一般公共预算收支预算调整表</t>
  </si>
  <si>
    <t>收入</t>
  </si>
  <si>
    <t>支出</t>
  </si>
  <si>
    <t>项 目</t>
  </si>
  <si>
    <t>全市</t>
  </si>
  <si>
    <t>一、年初预算</t>
  </si>
  <si>
    <t xml:space="preserve">  （一）一般公共预算收入</t>
  </si>
  <si>
    <t xml:space="preserve">  （一）一般公共预算支出</t>
  </si>
  <si>
    <t xml:space="preserve">  （二）转移性收入</t>
  </si>
  <si>
    <t xml:space="preserve">  （二）转移性支出</t>
  </si>
  <si>
    <t xml:space="preserve">       其中：地方政府一般债券转贷收入</t>
  </si>
  <si>
    <t>/</t>
  </si>
  <si>
    <t xml:space="preserve">       其中：地方政府一般债券转贷支出</t>
  </si>
  <si>
    <t xml:space="preserve">  （三）债务还本支出</t>
  </si>
  <si>
    <t xml:space="preserve">  （三）一般公共预算收入总计</t>
  </si>
  <si>
    <t xml:space="preserve">  （四）一般公共预算支出总计</t>
  </si>
  <si>
    <t>二、调整事项</t>
  </si>
  <si>
    <t xml:space="preserve">             地方政府向国际组织借款转贷收入</t>
  </si>
  <si>
    <t xml:space="preserve">  （三）一般公共预算支出总计</t>
  </si>
  <si>
    <t>三、调整后预算</t>
  </si>
  <si>
    <t>表4</t>
  </si>
  <si>
    <t>2025年政府性基金预算收支预算调整表</t>
  </si>
  <si>
    <t xml:space="preserve">  （一）政府性基金预算收入</t>
  </si>
  <si>
    <t xml:space="preserve">  （一）政府性基金预算支出</t>
  </si>
  <si>
    <t xml:space="preserve">  （三）债务还本支出 </t>
  </si>
  <si>
    <t xml:space="preserve">  （三）政府性基金预算收入总计</t>
  </si>
  <si>
    <t xml:space="preserve">  （四）政府性基金预算支出总计</t>
  </si>
  <si>
    <t xml:space="preserve">       其中：地方政府专项债务转贷收入</t>
  </si>
  <si>
    <t xml:space="preserve">       其中：债务转贷支出</t>
  </si>
  <si>
    <t>表5</t>
  </si>
  <si>
    <t>2025年市本级新增地方政府一般债券安排表</t>
  </si>
  <si>
    <t>序号</t>
  </si>
  <si>
    <t>项目单位</t>
  </si>
  <si>
    <t>项目名称</t>
  </si>
  <si>
    <t>分配额度</t>
  </si>
  <si>
    <t>市本级合计</t>
  </si>
  <si>
    <t>一、新增一般债券（项目建设类）小计</t>
  </si>
  <si>
    <t>铜川市公安局</t>
  </si>
  <si>
    <t>铜川市公安“同官警务云”大数据平台</t>
  </si>
  <si>
    <t>铜川市人力资源和社会保障局</t>
  </si>
  <si>
    <t>陕西省铜川市公共实训基地建设项目</t>
  </si>
  <si>
    <t>铜川市人才周转公寓项目资金</t>
  </si>
  <si>
    <t>铜川市交通运输局</t>
  </si>
  <si>
    <t>G6522延西高速耀州立交工程（含二期）</t>
  </si>
  <si>
    <t>中共铜川市委保密和机要局</t>
  </si>
  <si>
    <t>内网优化升级项目</t>
  </si>
  <si>
    <t>铜川市2025年计算机终端采购项目</t>
  </si>
  <si>
    <t>中共铜川市纪律检查委员会</t>
  </si>
  <si>
    <t>铜川市留置中心升级改造配套费</t>
  </si>
  <si>
    <t>铜川市留置中心升级改造项目</t>
  </si>
  <si>
    <t>铜川市气象局</t>
  </si>
  <si>
    <t>X波段相控阵雷达数据服务项目</t>
  </si>
  <si>
    <t>铜川市住房和城乡建设局</t>
  </si>
  <si>
    <t>铜川市数字住建一期项目</t>
  </si>
  <si>
    <t>铜川市教育局</t>
  </si>
  <si>
    <t>铜川市实验小学教学楼、风雨操场及门房建设</t>
  </si>
  <si>
    <t>照金景区管理委员会</t>
  </si>
  <si>
    <t>耀州区秀房河薛家寨段生态保护修复项目</t>
  </si>
  <si>
    <t>铜川市民兵训练基地建设项目</t>
  </si>
  <si>
    <t>铜川市民兵训练基地维修及改造提升项目</t>
  </si>
  <si>
    <t>照金红色旅游公路建设项目</t>
  </si>
  <si>
    <t>铜川市不动产登记中心</t>
  </si>
  <si>
    <t>铜川市林权登记成果建库汇交项目</t>
  </si>
  <si>
    <t>铜川市档案局</t>
  </si>
  <si>
    <t>爱国主义教育基地展厅工程</t>
  </si>
  <si>
    <t>G210耀州惠塬至印台陈炉公路工程</t>
  </si>
  <si>
    <t>铜川市消防救援支队</t>
  </si>
  <si>
    <t>作战指挥中心主体工程项目</t>
  </si>
  <si>
    <t>高层建筑灭火救援专业队建设项目</t>
  </si>
  <si>
    <t>铜川市棚户区改造办公室</t>
  </si>
  <si>
    <t>铜川市二运司片区棚户区改造项目</t>
  </si>
  <si>
    <t>铜川市二运司片区棚户区改造配套基础设施建设项目</t>
  </si>
  <si>
    <t>铜川市保障性住房管理中心</t>
  </si>
  <si>
    <t>铜川市新区裕丰园老旧小区改造配套基础设施建设项目</t>
  </si>
  <si>
    <t>铜川市城北家苑廉租住房（二期）建设项目</t>
  </si>
  <si>
    <t>铜川市城市管理执法局</t>
  </si>
  <si>
    <t>新耀垃圾处理场封场项目</t>
  </si>
  <si>
    <t>铜川市城市管理执法局新耀分局</t>
  </si>
  <si>
    <t>铜川市新区背街小巷精细化改造提升项目-金鼎路排水管网及东段道路提升</t>
  </si>
  <si>
    <t>铜川新区陈炉广场南规划路绿化建设及金谟路照明设施提升改造工程</t>
  </si>
  <si>
    <t>中共铜川市委党校</t>
  </si>
  <si>
    <t>数字化智慧校园建设项目</t>
  </si>
  <si>
    <t>铜川职业技术学院</t>
  </si>
  <si>
    <t>合班教室教学环境提升改造项目</t>
  </si>
  <si>
    <t>图书馆设备购置更新</t>
  </si>
  <si>
    <t>铜川市文化和旅游局</t>
  </si>
  <si>
    <t>铜川博物馆陈列布展装饰装修工程</t>
  </si>
  <si>
    <t>铜川市旅游产业发展办公室</t>
  </si>
  <si>
    <t>铜川书画公园柳公权馆、范宽馆展陈项目</t>
  </si>
  <si>
    <t>药王山管理处</t>
  </si>
  <si>
    <t>药王山景区文化和旅游领域设备更新项目</t>
  </si>
  <si>
    <t>铜川市陈炉古镇景区管委会</t>
  </si>
  <si>
    <t>陈炉古镇旅游厕所建设项目</t>
  </si>
  <si>
    <t>铜川市疾病预防控制中心</t>
  </si>
  <si>
    <t>铜川市疾病预防控制中心实验室提升项目</t>
  </si>
  <si>
    <t>铜川市疾控应急指挥和实验中心信息化建设项目</t>
  </si>
  <si>
    <t>铜川市疾病预防控制中心综合业务楼改造及辅助设施改造提升项目</t>
  </si>
  <si>
    <t>铜川市民政局</t>
  </si>
  <si>
    <t>铜川市社会福利院装修及配套设施建设项目</t>
  </si>
  <si>
    <t>铜川市儿童福利院装修及配套设施建设项目</t>
  </si>
  <si>
    <t>铜川市未成年人保护中心装修及配套设施建设项目</t>
  </si>
  <si>
    <t>铜川市实验小学项目建设及设施设备购置</t>
  </si>
  <si>
    <t>公共安全视频监控建设联网应用</t>
  </si>
  <si>
    <t>705专网工程</t>
  </si>
  <si>
    <t>铜川市应急管理局</t>
  </si>
  <si>
    <t>全民安全素质能力提升工程</t>
  </si>
  <si>
    <t>铜川市果业发展中心</t>
  </si>
  <si>
    <t>铜川果业科技创新研发基地建设项目</t>
  </si>
  <si>
    <t>市人社局</t>
  </si>
  <si>
    <t>铜川市人民政府办公室（市数据局）</t>
  </si>
  <si>
    <t>2025年服务器、操作系统、数据库采购项目</t>
  </si>
  <si>
    <t>铜川市强制戒毒所、第二看守所、拘留所等室外配套工程</t>
  </si>
  <si>
    <t>应急消防车采购项目</t>
  </si>
  <si>
    <t>森林防灭火及应急救援专用装备购置项目</t>
  </si>
  <si>
    <t>铜川市第一生态环境监测站</t>
  </si>
  <si>
    <t>市第一生态环境监测站实验楼及室外改造项目</t>
  </si>
  <si>
    <t>2025年新区绿化提升改造工程</t>
  </si>
  <si>
    <t>2025年秋季新区绿化提升改造工程</t>
  </si>
  <si>
    <t>铜川市司法局</t>
  </si>
  <si>
    <t>铜川市司法行政服务中心建设项目</t>
  </si>
  <si>
    <t>耀州窑博物馆</t>
  </si>
  <si>
    <t>耀州窑遗址陈列改造</t>
  </si>
  <si>
    <t>基层公安派出所新建改建项目</t>
  </si>
  <si>
    <t>铜川市数字档案馆项目</t>
  </si>
  <si>
    <t>铜川市污水处理工程筹建处</t>
  </si>
  <si>
    <t>漆水河污水管网水毁及缺陷抢修工程</t>
  </si>
  <si>
    <t>全市公路桥梁综合整治项目</t>
  </si>
  <si>
    <t>S106 K138+400处高危边坡治理工程</t>
  </si>
  <si>
    <t>作战指挥中心平台改建项目</t>
  </si>
  <si>
    <t>“智慧消防”建设项目</t>
  </si>
  <si>
    <t>铜川市建设项目管理处</t>
  </si>
  <si>
    <t>铜川新区纬九路（经十一路-长青北路）排水管网及海绵化建设工程项目</t>
  </si>
  <si>
    <t>锦绣园小区管网改造及换热站更新项目</t>
  </si>
  <si>
    <t>城市绿道长虹路（咸丰东路-九州东道）</t>
  </si>
  <si>
    <t>铜川市王益区人民法院</t>
  </si>
  <si>
    <t>王益法院审判法庭建设项目</t>
  </si>
  <si>
    <t>校园维修改造项目</t>
  </si>
  <si>
    <t>铜川市人社局</t>
  </si>
  <si>
    <t>陕西省铜川市公共实训基地建设项目资金</t>
  </si>
  <si>
    <t>妇幼保健医院</t>
  </si>
  <si>
    <t>铜川市妇幼保健院迁建项目建设</t>
  </si>
  <si>
    <t>北京中医药大学孙思邈医院</t>
  </si>
  <si>
    <t>新区一期建设项目</t>
  </si>
  <si>
    <t>铜川铜盛（新川水泥厂）片区棚户区改造项目（一期）经济发展区建设工程</t>
  </si>
  <si>
    <t>铜川市柳范文化苑工程项目（书画公园）</t>
  </si>
  <si>
    <t>利群新城6#西侧护坡加固工程</t>
  </si>
  <si>
    <t>铜川市房屋交易管理中心</t>
  </si>
  <si>
    <t>铜川市王益区光明东巷电力通信落地过程项目</t>
  </si>
  <si>
    <t>铜川市工信局</t>
  </si>
  <si>
    <t>铜川市工业互联网公共服务平台建设资金</t>
  </si>
  <si>
    <t>药王山管理局</t>
  </si>
  <si>
    <t>孙思邈纪念馆排洪渠抢修工程资金</t>
  </si>
  <si>
    <t>市司法局办公大院地基维修项目</t>
  </si>
  <si>
    <t>陈炉古镇景区管委会</t>
  </si>
  <si>
    <t>陈陶医务所改造工程</t>
  </si>
  <si>
    <t>咸铜线电气化改造铜川段工程</t>
  </si>
  <si>
    <t>铜川新区北出口野狐坡道路改造工程</t>
  </si>
  <si>
    <t>铜川市应急综合管理平台及指挥中心建设项目</t>
  </si>
  <si>
    <t>铜川市第一中学</t>
  </si>
  <si>
    <t>铜川市第一中学新区校区理化生实验室建设</t>
  </si>
  <si>
    <t>铜川市数据中心</t>
  </si>
  <si>
    <t>铜川市一体化大数据平台建设项目</t>
  </si>
  <si>
    <t>铜川市住房公积金管理中心</t>
  </si>
  <si>
    <t>网络安全防护平台项目</t>
  </si>
  <si>
    <t>铜川市实验中学</t>
  </si>
  <si>
    <t>铜川市实验中学设备购置及项目改造</t>
  </si>
  <si>
    <t>二、新增一般债券（结存限额补充财力）小计</t>
  </si>
  <si>
    <t>铜川市人民医院</t>
  </si>
  <si>
    <t>2025年铜川市人民医院运转与发展资金</t>
  </si>
  <si>
    <t>铜川市城市绿道（华原东道、长虹路、朝阳路—正阳路）建设工程</t>
  </si>
  <si>
    <t>西延高铁项目配套资金</t>
  </si>
  <si>
    <t>延西高速铜川新区立交出口道路改造工程</t>
  </si>
  <si>
    <t>铜川市新区地下管廊（一期）及沿线海绵化建设项目</t>
  </si>
  <si>
    <t>铜川新区纬九路（经十一路—长青北路）排水管网及海绵化建设工程</t>
  </si>
  <si>
    <t>审判法庭建设配套中央空调设备</t>
  </si>
  <si>
    <t>照金香山旅游基础设施项目</t>
  </si>
  <si>
    <t>照金城市地下管网提升改造项目</t>
  </si>
  <si>
    <t>照金红色旅游公路项目</t>
  </si>
  <si>
    <t>电子数据勘查取证实验室项目</t>
  </si>
  <si>
    <t>网络安全网上数据检测平台项目</t>
  </si>
  <si>
    <t>中共铜川市委党校新区</t>
  </si>
  <si>
    <t>铜川市纪律检查委员会</t>
  </si>
  <si>
    <t>留置中心升级改造项目</t>
  </si>
  <si>
    <t>铜川市自然资源局耀州分局</t>
  </si>
  <si>
    <t>铜川市耀州区瑶曲镇402矿~衣食一矿废弃矿山生态修复项目</t>
  </si>
  <si>
    <t>铜川市城市公共停车场项目</t>
  </si>
  <si>
    <t>铜川市财政局</t>
  </si>
  <si>
    <t>马咀社区工厂建设项目和绿色食品产业园项目（原航天科技产业孵化园项目）</t>
  </si>
  <si>
    <t>锦绣新城锦园组团供热工程</t>
  </si>
  <si>
    <t>陕西省铜川市人民检察院</t>
  </si>
  <si>
    <t>12309检察服务中心建设专项经费</t>
  </si>
  <si>
    <t>铜川市开发投资有限公司</t>
  </si>
  <si>
    <t>铜川新区恒春西路（三标段）</t>
  </si>
  <si>
    <t>铜川新区恒春西路（一标段、二标段）</t>
  </si>
  <si>
    <t>铜川市社会福利院室内室外提升建设项目</t>
  </si>
  <si>
    <t>铜川市本级保障房16个项目</t>
  </si>
  <si>
    <t>铜川市新区锦绣园项目</t>
  </si>
  <si>
    <t>耀州窑文化基地管委会</t>
  </si>
  <si>
    <t>黄堡工业园区再就业一条街改造提升等项目</t>
  </si>
  <si>
    <t>三、新增一般债券（外国政府贷款）小计</t>
  </si>
  <si>
    <t>市项目办</t>
  </si>
  <si>
    <t>黄河流域生态保护修复和环境污染治理示范项目</t>
  </si>
  <si>
    <t>表6</t>
  </si>
  <si>
    <t>2025年市本级新增地方政府专项债券安排表</t>
  </si>
  <si>
    <t>一、新增专项债券（项目建设类）小计</t>
  </si>
  <si>
    <t>铜川市农业农村局</t>
  </si>
  <si>
    <t>陕西省猪种质创新中心建设与优质高繁猪新品种培育项目</t>
  </si>
  <si>
    <t>铜川市卫健委</t>
  </si>
  <si>
    <t>铜川市公共卫生服务中心（渭北传染病防治医院）</t>
  </si>
  <si>
    <t>秦创原铜川市农业科技创新融合示范园（一期）</t>
  </si>
  <si>
    <t>铜川职业技术学院二期工程建设项目</t>
  </si>
  <si>
    <t>铜川市国资委</t>
  </si>
  <si>
    <t>铜川市新区恒春西路道路及配套工程（一标段、二标段、三标段、应急排水工程）</t>
  </si>
  <si>
    <t>二、新增专项债券（置换债券）小计</t>
  </si>
  <si>
    <t>铜川市国有资本投资运营有限公司2023年面向专业投资者非公开发行公司债券</t>
  </si>
  <si>
    <t>铜川市交通和运输局</t>
  </si>
  <si>
    <t>210国道川口至耀州公路改扩建工程项目</t>
  </si>
  <si>
    <t>保障性安居工程项目融资合同</t>
  </si>
  <si>
    <r>
      <rPr>
        <sz val="11"/>
        <rFont val="宋体"/>
        <charset val="0"/>
      </rPr>
      <t>大师创意园耀瓷文化交流中心（</t>
    </r>
    <r>
      <rPr>
        <sz val="11"/>
        <rFont val="Arial"/>
        <charset val="0"/>
      </rPr>
      <t>3-4#</t>
    </r>
    <r>
      <rPr>
        <sz val="11"/>
        <rFont val="宋体"/>
        <charset val="0"/>
      </rPr>
      <t>外立面改造</t>
    </r>
  </si>
  <si>
    <t>纺织厂综合楼建筑改造工程</t>
  </si>
  <si>
    <t>厂房拆除赔偿协议（大师创意园三期前期拆除）</t>
  </si>
  <si>
    <t>大师园道路二期改造</t>
  </si>
  <si>
    <t>铜川市耀瓷文化旅游产业园大师创意园主广场景观工程</t>
  </si>
  <si>
    <t>电瓷厂锅炉房配电房消防水池配套设施提升改造</t>
  </si>
  <si>
    <t>陕西凯莱斯科耀瓷洁具项目室外工程</t>
  </si>
  <si>
    <t>凯莱斯科项目电缆采购项目</t>
  </si>
  <si>
    <r>
      <rPr>
        <sz val="11"/>
        <rFont val="宋体"/>
        <charset val="0"/>
      </rPr>
      <t>大师创意园</t>
    </r>
    <r>
      <rPr>
        <sz val="11"/>
        <rFont val="Arial"/>
        <charset val="0"/>
      </rPr>
      <t>3-4</t>
    </r>
    <r>
      <rPr>
        <sz val="11"/>
        <rFont val="宋体"/>
        <charset val="0"/>
      </rPr>
      <t>展厅室内地面硬化项目</t>
    </r>
  </si>
  <si>
    <t>耀瓷坊中小企业陶瓷文化创新产业孵化基地导视及标识系统工程</t>
  </si>
  <si>
    <r>
      <rPr>
        <sz val="11"/>
        <rFont val="宋体"/>
        <charset val="0"/>
      </rPr>
      <t>大师创意园</t>
    </r>
    <r>
      <rPr>
        <sz val="11"/>
        <rFont val="Arial"/>
        <charset val="0"/>
      </rPr>
      <t>2#</t>
    </r>
    <r>
      <rPr>
        <sz val="11"/>
        <rFont val="宋体"/>
        <charset val="0"/>
      </rPr>
      <t>外立面改造工程</t>
    </r>
  </si>
  <si>
    <t>耀瓷坊中小企业陶瓷文化创新产业孵化基地雕塑景观工程</t>
  </si>
  <si>
    <t>窑炉拆除赔偿协议</t>
  </si>
  <si>
    <t>耀瓷坊前期设计费、监理费</t>
  </si>
  <si>
    <t>大师创意园前期设计费、监理费</t>
  </si>
  <si>
    <t>大师创意园电瓷厂片区部分区域改造项目一标段</t>
  </si>
  <si>
    <t>当代园绿化工程</t>
  </si>
  <si>
    <t>厂房租赁费</t>
  </si>
  <si>
    <t>大师创意园（电瓷厂片区）部分旧工业厂房拆除项目</t>
  </si>
  <si>
    <t>矿山水泥借款</t>
  </si>
  <si>
    <t>东塬环线道路工程（一期）（施工）</t>
  </si>
  <si>
    <t>黄堡工业园区福泽路（施工）</t>
  </si>
  <si>
    <t>社会资本借款</t>
  </si>
  <si>
    <t>东塬陶瓷产业园道路工程（项目工程监理）</t>
  </si>
  <si>
    <t>污水处理厂财务评价报告、法律意见书</t>
  </si>
  <si>
    <t>污水处理厂前期手续费用</t>
  </si>
  <si>
    <t>污水处理厂前期场地清表、临建搭设费用</t>
  </si>
  <si>
    <t>三、新增专项债券（补充政府性基金财力）小计</t>
  </si>
  <si>
    <t>西安至延安高速铁路项目</t>
  </si>
  <si>
    <t>四、新增专项债券（结存限额补充财力）小计</t>
  </si>
  <si>
    <t>新区医院二期项目建设</t>
  </si>
  <si>
    <t>铜川市妇幼保健院</t>
  </si>
  <si>
    <t>铜川市棚改办</t>
  </si>
  <si>
    <t>未成年人保护中心体验馆项目</t>
  </si>
  <si>
    <t>表7</t>
  </si>
  <si>
    <t>2025年市本级一般公共预算支出预算调整表</t>
  </si>
  <si>
    <t>项    目</t>
  </si>
  <si>
    <t>年初预算数</t>
  </si>
  <si>
    <t>本次调整数</t>
  </si>
  <si>
    <t>调整预算数</t>
  </si>
  <si>
    <t>备注</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</si>
  <si>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</si>
  <si>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</si>
  <si>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</si>
  <si>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</si>
  <si>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</si>
  <si>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</si>
  <si>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</si>
  <si>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</si>
  <si>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</si>
  <si>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</si>
  <si>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</si>
  <si>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</si>
  <si>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</si>
  <si>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</si>
  <si>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</si>
  <si>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</si>
  <si>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</si>
  <si>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</si>
  <si>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</si>
  <si>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</si>
  <si>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</si>
  <si>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</si>
  <si>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</si>
  <si>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</si>
  <si>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</si>
  <si>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</si>
  <si>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</si>
  <si>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</si>
  <si>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</si>
  <si>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</si>
  <si>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</si>
  <si>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</si>
  <si>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</si>
  <si>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</si>
  <si>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</si>
  <si>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</si>
  <si>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</si>
  <si>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</si>
  <si>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</si>
  <si>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</si>
  <si>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</si>
  <si>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</si>
  <si>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</si>
  <si>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</si>
  <si>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</si>
  <si>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</si>
  <si>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</si>
  <si>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</si>
  <si>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</si>
  <si>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</si>
  <si>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</si>
  <si>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</si>
  <si>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</si>
  <si>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</si>
  <si>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</si>
  <si>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</si>
  <si>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</si>
  <si>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</si>
  <si>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</si>
  <si>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</si>
  <si>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</si>
  <si>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</si>
  <si>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</si>
  <si>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</si>
  <si>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</si>
  <si>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</si>
  <si>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</si>
  <si>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</si>
  <si>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</si>
  <si>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</si>
  <si>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</si>
  <si>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</si>
  <si>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</si>
  <si>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</si>
  <si>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</si>
  <si>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</si>
  <si>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</si>
  <si>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</si>
  <si>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</si>
  <si>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</si>
  <si>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</si>
  <si>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</si>
  <si>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</si>
  <si>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</si>
  <si>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</si>
  <si>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</si>
  <si>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</si>
  <si>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</si>
  <si>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</si>
  <si>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</si>
  <si>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</si>
  <si>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</si>
  <si>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</si>
  <si>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</si>
  <si>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</si>
  <si>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</si>
  <si>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</si>
  <si>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</si>
  <si>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</si>
  <si>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</si>
  <si>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</si>
  <si>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</si>
  <si>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</si>
  <si>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</si>
  <si>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</si>
  <si>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</si>
  <si>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</si>
  <si>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</si>
  <si>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</si>
  <si>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</si>
  <si>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</si>
  <si>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</si>
  <si>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</si>
  <si>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</si>
  <si>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</si>
  <si>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</si>
  <si>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</si>
  <si>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</si>
  <si>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</si>
  <si>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</si>
  <si>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</si>
  <si>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</si>
  <si>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</si>
  <si>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</si>
  <si>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</si>
  <si>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</si>
  <si>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</si>
  <si>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</si>
  <si>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</si>
  <si>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</si>
  <si>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其他一般公共服务支出</t>
  </si>
  <si>
    <t xml:space="preserve">      国家赔偿费用支出</t>
  </si>
  <si>
    <t xml:space="preserve">      其他一般公共服务支出</t>
  </si>
  <si>
    <t xml:space="preserve">  外交支出</t>
  </si>
  <si>
    <t xml:space="preserve">    对外合作与交流</t>
  </si>
  <si>
    <t xml:space="preserve">    对外宣传</t>
  </si>
  <si>
    <t xml:space="preserve">    其他外交支出</t>
  </si>
  <si>
    <t xml:space="preserve">  国防支出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</si>
  <si>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</si>
  <si>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</si>
  <si>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</si>
  <si>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</si>
  <si>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</si>
  <si>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</si>
  <si>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</si>
  <si>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</si>
  <si>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</si>
  <si>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</si>
  <si>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</si>
  <si>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</si>
  <si>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</si>
  <si>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</si>
  <si>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</si>
  <si>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</si>
  <si>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</si>
  <si>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</si>
  <si>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</si>
  <si>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</si>
  <si>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</si>
  <si>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</si>
  <si>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</si>
  <si>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</si>
  <si>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</si>
  <si>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</si>
  <si>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</si>
  <si>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</si>
  <si>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</si>
  <si>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</si>
  <si>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</si>
  <si>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</si>
  <si>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</si>
  <si>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</si>
  <si>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</si>
  <si>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</si>
  <si>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</si>
  <si>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</si>
  <si>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</si>
  <si>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</si>
  <si>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</si>
  <si>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</si>
  <si>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</si>
  <si>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</si>
  <si>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</si>
  <si>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</si>
  <si>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</si>
  <si>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</si>
  <si>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</si>
  <si>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</si>
  <si>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</si>
  <si>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</si>
  <si>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</si>
  <si>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</si>
  <si>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</si>
  <si>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</si>
  <si>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</si>
  <si>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</si>
  <si>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</si>
  <si>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</si>
  <si>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</si>
  <si>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</si>
  <si>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</si>
  <si>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</si>
  <si>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</si>
  <si>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</si>
  <si>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</si>
  <si>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</si>
  <si>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</si>
  <si>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</si>
  <si>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</si>
  <si>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</si>
  <si>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</si>
  <si>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</si>
  <si>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</si>
  <si>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</si>
  <si>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</si>
  <si>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</si>
  <si>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</si>
  <si>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</si>
  <si>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</si>
  <si>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</si>
  <si>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</si>
  <si>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</si>
  <si>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</si>
  <si>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</si>
  <si>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</si>
  <si>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</si>
  <si>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</si>
  <si>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</si>
  <si>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</si>
  <si>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</si>
  <si>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</si>
  <si>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</si>
  <si>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</si>
  <si>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</si>
  <si>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</si>
  <si>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</si>
  <si>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</si>
  <si>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</si>
  <si>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</si>
  <si>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</si>
  <si>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</si>
  <si>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</si>
  <si>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</si>
  <si>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</si>
  <si>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</si>
  <si>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</si>
  <si>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</si>
  <si>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</si>
  <si>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</si>
  <si>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</si>
  <si>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</si>
  <si>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</si>
  <si>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</si>
  <si>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</si>
  <si>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</si>
  <si>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</si>
  <si>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</si>
  <si>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</si>
  <si>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</si>
  <si>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</si>
  <si>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</si>
  <si>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</si>
  <si>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</si>
  <si>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</si>
  <si>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</si>
  <si>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</si>
  <si>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</si>
  <si>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</si>
  <si>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</si>
  <si>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</si>
  <si>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</si>
  <si>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</si>
  <si>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</si>
  <si>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</si>
  <si>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</si>
  <si>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</si>
  <si>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</si>
  <si>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</si>
  <si>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</si>
  <si>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</si>
  <si>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</si>
  <si>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</si>
  <si>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</si>
  <si>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</si>
  <si>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</si>
  <si>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</si>
  <si>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</si>
  <si>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</si>
  <si>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</si>
  <si>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</si>
  <si>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</si>
  <si>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</si>
  <si>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</si>
  <si>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</si>
  <si>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</si>
  <si>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</si>
  <si>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</si>
  <si>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</si>
  <si>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</si>
  <si>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</si>
  <si>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</si>
  <si>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</si>
  <si>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</si>
  <si>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</si>
  <si>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</si>
  <si>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</si>
  <si>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</si>
  <si>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</si>
  <si>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</si>
  <si>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</si>
  <si>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</si>
  <si>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</si>
  <si>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</si>
  <si>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</si>
  <si>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</si>
  <si>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</si>
  <si>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</si>
  <si>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</si>
  <si>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</si>
  <si>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</si>
  <si>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</si>
  <si>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</si>
  <si>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</si>
  <si>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</si>
  <si>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</si>
  <si>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</si>
  <si>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</si>
  <si>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</si>
  <si>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</si>
  <si>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</si>
  <si>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</si>
  <si>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</si>
  <si>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</si>
  <si>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</si>
  <si>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</si>
  <si>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</si>
  <si>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</si>
  <si>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</si>
  <si>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</si>
  <si>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</si>
  <si>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</si>
  <si>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</si>
  <si>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</si>
  <si>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</si>
  <si>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</si>
  <si>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</si>
  <si>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</si>
  <si>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</si>
  <si>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</si>
  <si>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</si>
  <si>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</si>
  <si>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</si>
  <si>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</si>
  <si>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</si>
  <si>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</si>
  <si>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</si>
  <si>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</si>
  <si>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老龄事务</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</si>
  <si>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</si>
  <si>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</si>
  <si>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</si>
  <si>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</si>
  <si>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</si>
  <si>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</si>
  <si>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</si>
  <si>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</si>
  <si>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</si>
  <si>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</si>
  <si>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</si>
  <si>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</si>
  <si>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</si>
  <si>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</si>
  <si>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</si>
  <si>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</si>
  <si>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</si>
  <si>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</si>
  <si>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</si>
  <si>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</si>
  <si>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</si>
  <si>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</si>
  <si>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</si>
  <si>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</si>
  <si>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</si>
  <si>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</si>
  <si>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</si>
  <si>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</si>
  <si>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</si>
  <si>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</si>
  <si>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</si>
  <si>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</si>
  <si>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</si>
  <si>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</si>
  <si>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</si>
  <si>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</si>
  <si>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</si>
  <si>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</si>
  <si>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</si>
  <si>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</si>
  <si>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</si>
  <si>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</si>
  <si>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</si>
  <si>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</si>
  <si>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</si>
  <si>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</si>
  <si>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</si>
  <si>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</si>
  <si>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</si>
  <si>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</si>
  <si>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</si>
  <si>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</si>
  <si>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</si>
  <si>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</si>
  <si>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</si>
  <si>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</si>
  <si>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</si>
  <si>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</si>
  <si>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</si>
  <si>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</si>
  <si>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</si>
  <si>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</si>
  <si>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</si>
  <si>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</si>
  <si>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</si>
  <si>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</si>
  <si>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</si>
  <si>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</si>
  <si>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</si>
  <si>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</si>
  <si>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</si>
  <si>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</si>
  <si>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</si>
  <si>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</si>
  <si>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</si>
  <si>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</si>
  <si>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</si>
  <si>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</si>
  <si>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</si>
  <si>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</si>
  <si>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</si>
  <si>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</si>
  <si>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</si>
  <si>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</si>
  <si>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</si>
  <si>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</si>
  <si>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</si>
  <si>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</si>
  <si>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</si>
  <si>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</si>
  <si>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</si>
  <si>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</si>
  <si>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</si>
  <si>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</si>
  <si>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</si>
  <si>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</si>
  <si>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</si>
  <si>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</si>
  <si>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</si>
  <si>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</si>
  <si>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</si>
  <si>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</si>
  <si>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</si>
  <si>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</si>
  <si>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</si>
  <si>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</si>
  <si>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</si>
  <si>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</si>
  <si>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</si>
  <si>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</si>
  <si>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</si>
  <si>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</si>
  <si>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</si>
  <si>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</si>
  <si>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</si>
  <si>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</si>
  <si>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</si>
  <si>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</si>
  <si>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</si>
  <si>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</si>
  <si>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</si>
  <si>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</si>
  <si>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</si>
  <si>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</si>
  <si>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</si>
  <si>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</si>
  <si>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</si>
  <si>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</si>
  <si>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</si>
  <si>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</si>
  <si>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</si>
  <si>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</si>
  <si>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</si>
  <si>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</si>
  <si>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</si>
  <si>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</si>
  <si>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</si>
  <si>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</si>
  <si>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</si>
  <si>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</si>
  <si>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</si>
  <si>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</si>
  <si>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</si>
  <si>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</si>
  <si>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</si>
  <si>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</si>
  <si>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</si>
  <si>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</si>
  <si>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</si>
  <si>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老龄卫生健康服务</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</si>
  <si>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</si>
  <si>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</si>
  <si>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</si>
  <si>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</si>
  <si>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</si>
  <si>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</si>
  <si>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</si>
  <si>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</si>
  <si>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</si>
  <si>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</si>
  <si>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</si>
  <si>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</si>
  <si>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</si>
  <si>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</si>
  <si>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</si>
  <si>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</si>
  <si>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</si>
  <si>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</si>
  <si>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</si>
  <si>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</si>
  <si>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</si>
  <si>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</si>
  <si>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</si>
  <si>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</si>
  <si>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</si>
  <si>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</si>
  <si>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</si>
  <si>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</si>
  <si>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</si>
  <si>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</si>
  <si>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</si>
  <si>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</si>
  <si>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</si>
  <si>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</si>
  <si>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</si>
  <si>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</si>
  <si>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</si>
  <si>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</si>
  <si>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</si>
  <si>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</si>
  <si>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</si>
  <si>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</si>
  <si>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</si>
  <si>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</si>
  <si>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</si>
  <si>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</si>
  <si>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</si>
  <si>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</si>
  <si>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</si>
  <si>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</si>
  <si>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</si>
  <si>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</si>
  <si>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</si>
  <si>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</si>
  <si>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</si>
  <si>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</si>
  <si>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</si>
  <si>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</si>
  <si>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</si>
  <si>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</si>
  <si>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</si>
  <si>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</si>
  <si>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</si>
  <si>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</si>
  <si>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</si>
  <si>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</si>
  <si>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</si>
  <si>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城乡社区支出</t>
  </si>
  <si>
    <t xml:space="preserve">    城乡社区管理事务</t>
  </si>
  <si>
    <t xml:space="preserve">      城管执法</t>
  </si>
  <si>
    <t xml:space="preserve">      工程建设国家标准规范编制与监管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</si>
  <si>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</si>
  <si>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</si>
  <si>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</si>
  <si>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</si>
  <si>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</si>
  <si>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</si>
  <si>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</si>
  <si>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</si>
  <si>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</si>
  <si>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</si>
  <si>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</si>
  <si>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</si>
  <si>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</si>
  <si>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</si>
  <si>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</si>
  <si>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</si>
  <si>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</si>
  <si>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</si>
  <si>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</si>
  <si>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</si>
  <si>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</si>
  <si>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</si>
  <si>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</si>
  <si>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</si>
  <si>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</si>
  <si>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</si>
  <si>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</si>
  <si>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</si>
  <si>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</si>
  <si>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</si>
  <si>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</si>
  <si>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</si>
  <si>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</si>
  <si>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</si>
  <si>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</si>
  <si>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</si>
  <si>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</si>
  <si>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</si>
  <si>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</si>
  <si>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</si>
  <si>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</si>
  <si>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</si>
  <si>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</si>
  <si>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</si>
  <si>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</si>
  <si>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</si>
  <si>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</si>
  <si>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</si>
  <si>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</si>
  <si>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</si>
  <si>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</si>
  <si>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</si>
  <si>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</si>
  <si>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</si>
  <si>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</si>
  <si>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</si>
  <si>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</si>
  <si>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</si>
  <si>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</si>
  <si>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</si>
  <si>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</si>
  <si>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</si>
  <si>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</si>
  <si>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</si>
  <si>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</si>
  <si>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</si>
  <si>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</si>
  <si>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</si>
  <si>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</si>
  <si>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</si>
  <si>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</si>
  <si>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</si>
  <si>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</si>
  <si>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</si>
  <si>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</si>
  <si>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</si>
  <si>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</si>
  <si>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</si>
  <si>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</si>
  <si>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</si>
  <si>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</si>
  <si>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</si>
  <si>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</si>
  <si>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</si>
  <si>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</si>
  <si>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</si>
  <si>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</si>
  <si>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</si>
  <si>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</si>
  <si>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</si>
  <si>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</si>
  <si>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</si>
  <si>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</si>
  <si>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</si>
  <si>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</si>
  <si>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</si>
  <si>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</si>
  <si>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</si>
  <si>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</si>
  <si>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</si>
  <si>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</si>
  <si>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</si>
  <si>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</si>
  <si>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</si>
  <si>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</si>
  <si>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</si>
  <si>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</si>
  <si>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</si>
  <si>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</si>
  <si>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</si>
  <si>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</si>
  <si>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</si>
  <si>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</si>
  <si>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</si>
  <si>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</si>
  <si>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</si>
  <si>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</si>
  <si>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</si>
  <si>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</si>
  <si>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</si>
  <si>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</si>
  <si>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</si>
  <si>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</si>
  <si>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</si>
  <si>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</si>
  <si>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</si>
  <si>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</si>
  <si>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</si>
  <si>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</si>
  <si>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</si>
  <si>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</si>
  <si>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</si>
  <si>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</si>
  <si>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</si>
  <si>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</si>
  <si>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</si>
  <si>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</si>
  <si>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</si>
  <si>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</si>
  <si>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</si>
  <si>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</si>
  <si>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</si>
  <si>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</si>
  <si>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</si>
  <si>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</si>
  <si>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</si>
  <si>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</si>
  <si>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</si>
  <si>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</si>
  <si>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</si>
  <si>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</si>
  <si>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</si>
  <si>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</si>
  <si>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</si>
  <si>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</si>
  <si>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</si>
  <si>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</si>
  <si>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</si>
  <si>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</si>
  <si>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</si>
  <si>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</si>
  <si>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</si>
  <si>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</si>
  <si>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</si>
  <si>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</si>
  <si>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</si>
  <si>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</si>
  <si>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</si>
  <si>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</si>
  <si>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</si>
  <si>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</si>
  <si>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</si>
  <si>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</si>
  <si>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</si>
  <si>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</si>
  <si>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</si>
  <si>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</si>
  <si>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</si>
  <si>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</si>
  <si>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</si>
  <si>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</si>
  <si>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</si>
  <si>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</si>
  <si>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</si>
  <si>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</si>
  <si>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</si>
  <si>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</si>
  <si>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</si>
  <si>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</si>
  <si>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</si>
  <si>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</si>
  <si>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</si>
  <si>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</si>
  <si>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</si>
  <si>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</si>
  <si>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</si>
  <si>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</si>
  <si>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</si>
  <si>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</si>
  <si>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</si>
  <si>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</si>
  <si>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</si>
  <si>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</si>
  <si>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</si>
  <si>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</si>
  <si>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</si>
  <si>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</si>
  <si>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</si>
  <si>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</si>
  <si>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</si>
  <si>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</si>
  <si>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</si>
  <si>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</si>
  <si>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</si>
  <si>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</si>
  <si>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</si>
  <si>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</si>
  <si>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</si>
  <si>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</si>
  <si>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</si>
  <si>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</si>
  <si>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</si>
  <si>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</si>
  <si>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</si>
  <si>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</si>
  <si>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</si>
  <si>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</si>
  <si>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</si>
  <si>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</si>
  <si>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</si>
  <si>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</si>
  <si>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</si>
  <si>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</si>
  <si>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</si>
  <si>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</si>
  <si>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</si>
  <si>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</si>
  <si>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</si>
  <si>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</si>
  <si>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</si>
  <si>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</si>
  <si>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</si>
  <si>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</si>
  <si>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</si>
  <si>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</si>
  <si>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</si>
  <si>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</si>
  <si>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</si>
  <si>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</si>
  <si>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</si>
  <si>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</si>
  <si>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</si>
  <si>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</si>
  <si>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</si>
  <si>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</si>
  <si>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</si>
  <si>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</si>
  <si>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</si>
  <si>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</si>
  <si>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</si>
  <si>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</si>
  <si>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</si>
  <si>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</si>
  <si>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</si>
  <si>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</si>
  <si>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</si>
  <si>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</si>
  <si>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</si>
  <si>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</si>
  <si>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</si>
  <si>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</si>
  <si>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</si>
  <si>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</si>
  <si>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</si>
  <si>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</si>
  <si>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</si>
  <si>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</si>
  <si>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</si>
  <si>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</si>
  <si>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</si>
  <si>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</si>
  <si>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</si>
  <si>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</si>
  <si>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</si>
  <si>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</si>
  <si>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</si>
  <si>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</si>
  <si>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</si>
  <si>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</si>
  <si>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</si>
  <si>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</si>
  <si>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</si>
  <si>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</si>
  <si>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</si>
  <si>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</si>
  <si>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</si>
  <si>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</si>
  <si>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</si>
  <si>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</si>
  <si>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</si>
  <si>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</si>
  <si>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</si>
  <si>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</si>
  <si>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</si>
  <si>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</si>
  <si>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</si>
  <si>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</si>
  <si>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</si>
  <si>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</si>
  <si>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</si>
  <si>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</si>
  <si>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</si>
  <si>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</si>
  <si>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</si>
  <si>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</si>
  <si>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</si>
  <si>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</si>
  <si>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</si>
  <si>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</si>
  <si>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</si>
  <si>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</si>
  <si>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</si>
  <si>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</si>
  <si>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</si>
  <si>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</si>
  <si>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</si>
  <si>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</si>
  <si>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</si>
  <si>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</si>
  <si>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</si>
  <si>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</si>
  <si>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</si>
  <si>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</si>
  <si>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</si>
  <si>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</si>
  <si>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</si>
  <si>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</si>
  <si>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</si>
  <si>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</si>
  <si>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</si>
  <si>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</si>
  <si>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</si>
  <si>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</si>
  <si>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</si>
  <si>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</si>
  <si>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</si>
  <si>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</si>
  <si>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</si>
  <si>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</si>
  <si>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</si>
  <si>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</si>
  <si>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</si>
  <si>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</si>
  <si>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</si>
  <si>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</si>
  <si>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</si>
  <si>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</si>
  <si>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</si>
  <si>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</si>
  <si>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</si>
  <si>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</si>
  <si>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</si>
  <si>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其他森林消防事务支出</t>
  </si>
  <si>
    <t xml:space="preserve">    矿山安全</t>
  </si>
  <si>
    <t xml:space="preserve">      矿山安全监察事务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</si>
  <si>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</si>
  <si>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</si>
  <si>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</si>
  <si>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</si>
  <si>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</si>
  <si>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</si>
  <si>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</si>
  <si>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</si>
  <si>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</si>
  <si>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</si>
  <si>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</si>
  <si>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</si>
  <si>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</si>
  <si>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</si>
  <si>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</si>
  <si>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</si>
  <si>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</si>
  <si>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</si>
  <si>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</si>
  <si>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</si>
  <si>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</si>
  <si>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预备费</t>
  </si>
  <si>
    <t xml:space="preserve">  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</si>
  <si>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</si>
  <si>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</si>
  <si>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</si>
  <si>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</si>
  <si>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</si>
  <si>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</si>
  <si>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地方政府一般债务发行费用支出</t>
  </si>
  <si>
    <t xml:space="preserve">  其他支出</t>
  </si>
  <si>
    <t xml:space="preserve">    年初预留</t>
  </si>
  <si>
    <t>结存限额财力</t>
  </si>
  <si>
    <t>支出合计</t>
  </si>
  <si>
    <t>注：该调整预算数为剔除下达区县转移支付后的市本级调整预算数。</t>
  </si>
  <si>
    <t>表8</t>
  </si>
  <si>
    <t>2025年市本级政府性基金预算支出预算调整表</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</si>
  <si>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</si>
  <si>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</si>
  <si>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</si>
  <si>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</si>
  <si>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</si>
  <si>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</si>
  <si>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</si>
  <si>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</si>
  <si>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</si>
  <si>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</si>
  <si>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</si>
  <si>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</si>
  <si>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</si>
  <si>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</si>
  <si>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</si>
  <si>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</si>
  <si>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</si>
  <si>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</si>
  <si>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</si>
  <si>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</si>
  <si>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</si>
  <si>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</si>
  <si>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</si>
  <si>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</si>
  <si>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</si>
  <si>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</si>
  <si>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</si>
  <si>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</si>
  <si>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</si>
  <si>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</si>
  <si>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</si>
  <si>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</si>
  <si>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</si>
  <si>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</si>
  <si>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</si>
  <si>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</si>
  <si>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</si>
  <si>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</si>
  <si>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</si>
  <si>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</si>
  <si>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</si>
  <si>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</si>
  <si>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</si>
  <si>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</si>
  <si>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</si>
  <si>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</si>
  <si>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</si>
  <si>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</si>
  <si>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</si>
  <si>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</si>
  <si>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</si>
  <si>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</si>
  <si>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</si>
  <si>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</si>
  <si>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</si>
  <si>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</si>
  <si>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</si>
  <si>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</si>
  <si>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</si>
  <si>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</si>
  <si>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</si>
  <si>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</si>
  <si>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</si>
  <si>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</si>
  <si>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</si>
  <si>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</si>
  <si>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</si>
  <si>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</si>
  <si>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</si>
  <si>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</si>
  <si>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</si>
  <si>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</si>
  <si>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</si>
  <si>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</si>
  <si>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</si>
  <si>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</si>
  <si>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</si>
  <si>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</si>
  <si>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</si>
  <si>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</si>
  <si>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</si>
  <si>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</si>
  <si>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</si>
  <si>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</si>
  <si>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</si>
  <si>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</si>
  <si>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</si>
  <si>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</si>
  <si>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</si>
  <si>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</si>
  <si>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</si>
  <si>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</si>
  <si>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</si>
  <si>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</si>
  <si>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</si>
  <si>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</si>
  <si>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</si>
  <si>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</si>
  <si>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</si>
  <si>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</si>
  <si>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</si>
  <si>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</si>
  <si>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</si>
  <si>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</si>
  <si>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</si>
  <si>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</si>
  <si>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</si>
  <si>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</si>
  <si>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</si>
  <si>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</si>
  <si>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</si>
  <si>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</si>
  <si>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</si>
  <si>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</si>
  <si>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</si>
  <si>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</si>
  <si>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</si>
  <si>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</si>
  <si>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</si>
  <si>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</si>
  <si>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</si>
  <si>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</si>
  <si>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</si>
  <si>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</si>
  <si>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</si>
  <si>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</si>
  <si>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</si>
  <si>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七、资源勘探工业信息等支出</t>
  </si>
  <si>
    <t xml:space="preserve">    农网还贷资金支出</t>
  </si>
  <si>
    <t xml:space="preserve">      地方农网还贷资金支出</t>
  </si>
  <si>
    <t xml:space="preserve">      其他农网还贷资金支出</t>
  </si>
  <si>
    <t>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</si>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</sst>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_ * #,##0.0000_ ;_ * \-#,##0.0000_ ;_ * &quot;-&quot;??.00_ ;_ @_ "/>
    <numFmt numFmtId="178" formatCode="###,###,##0"/>
    <numFmt numFmtId="179" formatCode="_ * #,##0.0000_ ;_ * \-#,##0.0000_ ;_ * &quot;-&quot;????_ ;_ @_ "/>
    <numFmt numFmtId="180" formatCode="0.00_);[Red]\(0.00\)"/>
  </numFmts>
  <fonts count="45">
    <font>
      <sz val="11"/>
      <color theme="1"/>
      <name val="宋体"/>
      <charset val="134"/>
      <scheme val="minor"/>
    </font>
    <font>
      <b/>
      <sz val="11"/>
      <name val="宋体"/>
      <charset val="134"/>
    </font>
    <font>
      <sz val="11"/>
      <name val="楷体"/>
      <charset val="134"/>
    </font>
    <font>
      <sz val="11"/>
      <name val="宋体"/>
      <charset val="134"/>
    </font>
    <font>
      <sz val="11"/>
      <name val="黑体"/>
      <charset val="134"/>
    </font>
    <font>
      <sz val="20"/>
      <name val="方正小标宋简体"/>
      <charset val="134"/>
    </font>
    <font>
      <b/>
      <sz val="11"/>
      <name val="黑体"/>
      <charset val="134"/>
    </font>
    <font>
      <sz val="11"/>
      <name val="宋体"/>
      <charset val="134"/>
      <scheme val="minor"/>
    </font>
    <font>
      <sz val="11"/>
      <name val="Times New Roman"/>
      <charset val="134"/>
    </font>
    <font>
      <b/>
      <sz val="11"/>
      <name val="Times New Roman"/>
      <charset val="134"/>
    </font>
    <font>
      <sz val="11"/>
      <name val="仿宋"/>
      <charset val="134"/>
    </font>
    <font>
      <sz val="12"/>
      <name val="宋体"/>
      <charset val="134"/>
    </font>
    <font>
      <sz val="12"/>
      <name val="楷体"/>
      <charset val="134"/>
    </font>
    <font>
      <sz val="20"/>
      <color theme="1"/>
      <name val="方正小标宋简体"/>
      <charset val="134"/>
    </font>
    <font>
      <b/>
      <sz val="11"/>
      <color theme="1"/>
      <name val="宋体"/>
      <charset val="134"/>
      <scheme val="minor"/>
    </font>
    <font>
      <sz val="11"/>
      <color theme="1"/>
      <name val="宋体"/>
      <charset val="134"/>
    </font>
    <font>
      <sz val="10"/>
      <name val="Times New Roman"/>
      <charset val="0"/>
    </font>
    <font>
      <sz val="11"/>
      <name val="宋体"/>
      <charset val="0"/>
    </font>
    <font>
      <sz val="10"/>
      <name val="宋体"/>
      <charset val="134"/>
      <scheme val="minor"/>
    </font>
    <font>
      <sz val="11"/>
      <color indexed="8"/>
      <name val="宋体"/>
      <charset val="134"/>
      <scheme val="minor"/>
    </font>
    <font>
      <sz val="11"/>
      <color rgb="FF000000"/>
      <name val="宋体"/>
      <charset val="134"/>
    </font>
    <font>
      <sz val="11"/>
      <color indexed="8"/>
      <name val="宋体"/>
      <charset val="134"/>
    </font>
    <font>
      <sz val="9"/>
      <color theme="1"/>
      <name val="宋体"/>
      <charset val="134"/>
      <scheme val="minor"/>
    </font>
    <font>
      <b/>
      <sz val="16"/>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1"/>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8"/>
      </left>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4" fillId="2" borderId="0" applyNumberFormat="0" applyBorder="0" applyAlignment="0" applyProtection="0">
      <alignment vertical="center"/>
    </xf>
    <xf numFmtId="0" fontId="25"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4"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7" fillId="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7" borderId="10" applyNumberFormat="0" applyFont="0" applyAlignment="0" applyProtection="0">
      <alignment vertical="center"/>
    </xf>
    <xf numFmtId="0" fontId="27" fillId="8"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11" applyNumberFormat="0" applyFill="0" applyAlignment="0" applyProtection="0">
      <alignment vertical="center"/>
    </xf>
    <xf numFmtId="0" fontId="27" fillId="9" borderId="0" applyNumberFormat="0" applyBorder="0" applyAlignment="0" applyProtection="0">
      <alignment vertical="center"/>
    </xf>
    <xf numFmtId="0" fontId="30" fillId="0" borderId="12" applyNumberFormat="0" applyFill="0" applyAlignment="0" applyProtection="0">
      <alignment vertical="center"/>
    </xf>
    <xf numFmtId="0" fontId="27" fillId="10" borderId="0" applyNumberFormat="0" applyBorder="0" applyAlignment="0" applyProtection="0">
      <alignment vertical="center"/>
    </xf>
    <xf numFmtId="0" fontId="36" fillId="11" borderId="13" applyNumberFormat="0" applyAlignment="0" applyProtection="0">
      <alignment vertical="center"/>
    </xf>
    <xf numFmtId="0" fontId="37" fillId="11" borderId="9" applyNumberFormat="0" applyAlignment="0" applyProtection="0">
      <alignment vertical="center"/>
    </xf>
    <xf numFmtId="0" fontId="38" fillId="12" borderId="14" applyNumberFormat="0" applyAlignment="0" applyProtection="0">
      <alignment vertical="center"/>
    </xf>
    <xf numFmtId="0" fontId="24" fillId="13" borderId="0" applyNumberFormat="0" applyBorder="0" applyAlignment="0" applyProtection="0">
      <alignment vertical="center"/>
    </xf>
    <xf numFmtId="0" fontId="27" fillId="14" borderId="0" applyNumberFormat="0" applyBorder="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24" fillId="17" borderId="0" applyNumberFormat="0" applyBorder="0" applyAlignment="0" applyProtection="0">
      <alignment vertical="center"/>
    </xf>
    <xf numFmtId="0" fontId="27"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7"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43" fillId="0" borderId="0" applyBorder="0">
      <alignment vertical="center"/>
    </xf>
    <xf numFmtId="0" fontId="3" fillId="0" borderId="0">
      <alignment vertical="center"/>
    </xf>
    <xf numFmtId="0" fontId="11" fillId="0" borderId="0"/>
  </cellStyleXfs>
  <cellXfs count="110">
    <xf numFmtId="0" fontId="0" fillId="0" borderId="0" xfId="0">
      <alignment vertical="center"/>
    </xf>
    <xf numFmtId="0" fontId="1" fillId="0" borderId="0" xfId="50" applyFont="1" applyFill="1" applyAlignment="1"/>
    <xf numFmtId="0" fontId="2" fillId="0" borderId="0" xfId="50" applyFont="1" applyFill="1" applyAlignment="1"/>
    <xf numFmtId="0" fontId="3" fillId="0" borderId="0" xfId="50" applyFill="1" applyAlignment="1"/>
    <xf numFmtId="0" fontId="3" fillId="0" borderId="0" xfId="50"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3" fillId="0" borderId="0" xfId="0" applyFont="1" applyFill="1" applyAlignment="1">
      <alignment horizontal="left"/>
    </xf>
    <xf numFmtId="0" fontId="3" fillId="0" borderId="0" xfId="0" applyFont="1" applyFill="1" applyAlignment="1">
      <alignment horizontal="right"/>
    </xf>
    <xf numFmtId="0" fontId="3" fillId="0" borderId="0" xfId="0" applyFont="1" applyFill="1" applyAlignment="1">
      <alignment horizontal="right" vertical="center"/>
    </xf>
    <xf numFmtId="49" fontId="3" fillId="0" borderId="0" xfId="50" applyNumberFormat="1" applyFont="1" applyFill="1" applyBorder="1" applyAlignment="1" applyProtection="1">
      <alignment horizontal="righ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49" fontId="7" fillId="0" borderId="2" xfId="50" applyNumberFormat="1" applyFont="1" applyFill="1" applyBorder="1" applyAlignment="1" applyProtection="1">
      <alignment horizontal="left" vertical="center"/>
    </xf>
    <xf numFmtId="176" fontId="8" fillId="0" borderId="2" xfId="50" applyNumberFormat="1" applyFont="1" applyFill="1" applyBorder="1" applyAlignment="1" applyProtection="1">
      <alignment horizontal="right" vertical="center" wrapText="1"/>
    </xf>
    <xf numFmtId="0" fontId="3" fillId="0" borderId="2" xfId="50" applyFill="1" applyBorder="1" applyAlignment="1"/>
    <xf numFmtId="49" fontId="7" fillId="0" borderId="1" xfId="50" applyNumberFormat="1" applyFont="1" applyFill="1" applyBorder="1" applyAlignment="1" applyProtection="1">
      <alignment horizontal="left" vertical="center"/>
    </xf>
    <xf numFmtId="49" fontId="6" fillId="0" borderId="2" xfId="50" applyNumberFormat="1" applyFont="1" applyFill="1" applyBorder="1" applyAlignment="1" applyProtection="1">
      <alignment horizontal="center" vertical="center"/>
    </xf>
    <xf numFmtId="176" fontId="9" fillId="0" borderId="2" xfId="50" applyNumberFormat="1" applyFont="1" applyFill="1" applyBorder="1" applyAlignment="1" applyProtection="1">
      <alignment horizontal="right" vertical="center" wrapText="1"/>
    </xf>
    <xf numFmtId="0" fontId="7" fillId="0" borderId="3" xfId="0" applyNumberFormat="1" applyFont="1" applyFill="1" applyBorder="1" applyAlignment="1">
      <alignment horizontal="left" vertical="center"/>
    </xf>
    <xf numFmtId="0" fontId="10" fillId="0" borderId="3" xfId="0" applyNumberFormat="1" applyFont="1" applyFill="1" applyBorder="1" applyAlignment="1">
      <alignment horizontal="left" vertical="center"/>
    </xf>
    <xf numFmtId="0" fontId="3" fillId="0" borderId="0" xfId="0" applyFont="1" applyFill="1" applyAlignment="1">
      <alignment vertical="center"/>
    </xf>
    <xf numFmtId="178" fontId="3" fillId="0" borderId="0" xfId="50" applyNumberFormat="1" applyFill="1" applyAlignment="1"/>
    <xf numFmtId="0" fontId="11" fillId="0" borderId="0" xfId="0" applyFont="1" applyFill="1" applyAlignment="1">
      <alignment vertical="center"/>
    </xf>
    <xf numFmtId="0" fontId="12" fillId="0" borderId="0" xfId="0" applyFont="1" applyFill="1" applyAlignment="1"/>
    <xf numFmtId="0" fontId="11" fillId="0" borderId="0" xfId="0" applyFont="1" applyFill="1" applyAlignment="1"/>
    <xf numFmtId="0" fontId="11" fillId="0" borderId="0" xfId="0" applyFont="1" applyFill="1" applyAlignment="1">
      <alignment horizontal="right"/>
    </xf>
    <xf numFmtId="0" fontId="2" fillId="0" borderId="0" xfId="0" applyFont="1" applyFill="1" applyAlignment="1">
      <alignment horizontal="left"/>
    </xf>
    <xf numFmtId="0" fontId="2" fillId="0" borderId="0" xfId="0" applyFont="1" applyFill="1" applyAlignment="1">
      <alignment horizontal="right"/>
    </xf>
    <xf numFmtId="49" fontId="7" fillId="0" borderId="0" xfId="0" applyNumberFormat="1" applyFont="1" applyFill="1" applyBorder="1" applyAlignment="1">
      <alignment horizontal="right" vertical="center"/>
    </xf>
    <xf numFmtId="49" fontId="6" fillId="0" borderId="4" xfId="0" applyNumberFormat="1" applyFont="1" applyFill="1" applyBorder="1" applyAlignment="1">
      <alignment horizontal="left" vertical="center"/>
    </xf>
    <xf numFmtId="176" fontId="8" fillId="0" borderId="2" xfId="0" applyNumberFormat="1" applyFont="1" applyFill="1" applyBorder="1" applyAlignment="1">
      <alignment horizontal="right" vertical="center"/>
    </xf>
    <xf numFmtId="49" fontId="7" fillId="0" borderId="4" xfId="0" applyNumberFormat="1" applyFont="1" applyFill="1" applyBorder="1" applyAlignment="1">
      <alignment horizontal="left" vertical="center" indent="1"/>
    </xf>
    <xf numFmtId="49" fontId="10" fillId="0" borderId="4" xfId="0" applyNumberFormat="1" applyFont="1" applyFill="1" applyBorder="1" applyAlignment="1">
      <alignment horizontal="left" vertical="center" indent="1"/>
    </xf>
    <xf numFmtId="176" fontId="3" fillId="0" borderId="2" xfId="0" applyNumberFormat="1" applyFont="1" applyFill="1" applyBorder="1" applyAlignment="1">
      <alignment horizontal="center"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6" fillId="0" borderId="1" xfId="49" applyFont="1" applyBorder="1" applyAlignment="1" applyProtection="1">
      <alignment horizontal="center" vertical="center"/>
      <protection locked="0"/>
    </xf>
    <xf numFmtId="176" fontId="9" fillId="0" borderId="2" xfId="0" applyNumberFormat="1" applyFont="1" applyFill="1" applyBorder="1" applyAlignment="1">
      <alignment horizontal="right" vertical="center"/>
    </xf>
    <xf numFmtId="0" fontId="10" fillId="0" borderId="0" xfId="0" applyFont="1" applyFill="1" applyAlignment="1">
      <alignment horizontal="left" vertical="center"/>
    </xf>
    <xf numFmtId="0" fontId="3" fillId="0" borderId="0" xfId="0" applyFont="1" applyFill="1" applyAlignment="1"/>
    <xf numFmtId="0" fontId="0" fillId="0" borderId="0" xfId="0"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xf>
    <xf numFmtId="176" fontId="0" fillId="0" borderId="0" xfId="0" applyNumberFormat="1" applyAlignment="1">
      <alignment horizontal="right" vertical="center"/>
    </xf>
    <xf numFmtId="0" fontId="13" fillId="0" borderId="0" xfId="0" applyFont="1" applyAlignment="1">
      <alignment horizontal="center" vertical="center"/>
    </xf>
    <xf numFmtId="0" fontId="13" fillId="0" borderId="0" xfId="0" applyFont="1" applyAlignment="1">
      <alignment horizontal="left" vertical="center"/>
    </xf>
    <xf numFmtId="176" fontId="13" fillId="0" borderId="0" xfId="0" applyNumberFormat="1" applyFont="1" applyAlignment="1">
      <alignment horizontal="right" vertical="center"/>
    </xf>
    <xf numFmtId="0" fontId="13" fillId="0" borderId="0" xfId="0" applyFont="1" applyAlignment="1">
      <alignment vertical="center"/>
    </xf>
    <xf numFmtId="0" fontId="0" fillId="0" borderId="0" xfId="0" applyAlignment="1">
      <alignment horizontal="right" vertical="center"/>
    </xf>
    <xf numFmtId="0" fontId="0" fillId="0" borderId="0" xfId="0" applyAlignment="1">
      <alignment vertical="center"/>
    </xf>
    <xf numFmtId="0" fontId="14" fillId="0" borderId="2" xfId="0" applyFont="1" applyBorder="1" applyAlignment="1">
      <alignment horizontal="center" vertical="center"/>
    </xf>
    <xf numFmtId="176" fontId="14" fillId="0" borderId="2"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left" vertical="center"/>
    </xf>
    <xf numFmtId="176" fontId="1" fillId="0" borderId="2" xfId="0" applyNumberFormat="1" applyFont="1" applyFill="1" applyBorder="1" applyAlignment="1">
      <alignment horizontal="right" vertical="center" wrapText="1"/>
    </xf>
    <xf numFmtId="0" fontId="0"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176" fontId="3" fillId="0" borderId="2" xfId="0" applyNumberFormat="1" applyFont="1" applyFill="1" applyBorder="1" applyAlignment="1">
      <alignment horizontal="right" vertical="center" wrapText="1"/>
    </xf>
    <xf numFmtId="176" fontId="15" fillId="0" borderId="2" xfId="0" applyNumberFormat="1" applyFont="1" applyFill="1" applyBorder="1" applyAlignment="1">
      <alignment horizontal="right" vertical="center" wrapText="1"/>
    </xf>
    <xf numFmtId="0" fontId="0" fillId="0" borderId="2" xfId="0" applyFont="1" applyFill="1" applyBorder="1" applyAlignment="1">
      <alignment horizontal="left" vertical="center" wrapText="1"/>
    </xf>
    <xf numFmtId="176" fontId="0" fillId="0" borderId="2" xfId="0" applyNumberFormat="1" applyFont="1" applyFill="1" applyBorder="1" applyAlignment="1">
      <alignment horizontal="right" vertical="center" wrapText="1"/>
    </xf>
    <xf numFmtId="0" fontId="0" fillId="0" borderId="2" xfId="0" applyBorder="1" applyAlignment="1">
      <alignment horizontal="left" vertical="center" wrapText="1"/>
    </xf>
    <xf numFmtId="0" fontId="0" fillId="0" borderId="2" xfId="0" applyFont="1" applyBorder="1" applyAlignment="1">
      <alignment horizontal="center" vertical="center"/>
    </xf>
    <xf numFmtId="0" fontId="7" fillId="0" borderId="2" xfId="0" applyFont="1" applyFill="1" applyBorder="1" applyAlignment="1">
      <alignment horizontal="left" vertical="center" wrapText="1"/>
    </xf>
    <xf numFmtId="177" fontId="16" fillId="0" borderId="0" xfId="0" applyNumberFormat="1" applyFont="1" applyFill="1" applyBorder="1" applyAlignment="1">
      <alignment horizontal="right" vertical="center"/>
    </xf>
    <xf numFmtId="0" fontId="0" fillId="0" borderId="0" xfId="0" applyBorder="1" applyAlignment="1">
      <alignment horizontal="center" vertical="center"/>
    </xf>
    <xf numFmtId="179" fontId="7" fillId="0" borderId="2" xfId="0" applyNumberFormat="1" applyFont="1" applyFill="1" applyBorder="1" applyAlignment="1">
      <alignment horizontal="left" vertical="center" wrapText="1"/>
    </xf>
    <xf numFmtId="0" fontId="17" fillId="0" borderId="7" xfId="0" applyFont="1" applyFill="1" applyBorder="1" applyAlignment="1">
      <alignment horizontal="left" vertical="center" wrapText="1"/>
    </xf>
    <xf numFmtId="0" fontId="18" fillId="0" borderId="0" xfId="0" applyNumberFormat="1" applyFont="1" applyFill="1" applyBorder="1" applyAlignment="1">
      <alignment horizontal="right" vertical="center"/>
    </xf>
    <xf numFmtId="0" fontId="0" fillId="0" borderId="0" xfId="0" applyFont="1" applyBorder="1" applyAlignment="1">
      <alignment horizontal="center" vertical="center"/>
    </xf>
    <xf numFmtId="0" fontId="19" fillId="0" borderId="2" xfId="0" applyFont="1" applyFill="1" applyBorder="1" applyAlignment="1">
      <alignment horizontal="left" vertical="center" wrapText="1"/>
    </xf>
    <xf numFmtId="0" fontId="20" fillId="0" borderId="2" xfId="0" applyFont="1" applyFill="1" applyBorder="1" applyAlignment="1">
      <alignment horizontal="center" vertical="center" wrapText="1"/>
    </xf>
    <xf numFmtId="10" fontId="3" fillId="0" borderId="2" xfId="0" applyNumberFormat="1" applyFont="1" applyFill="1" applyBorder="1" applyAlignment="1">
      <alignment horizontal="left" vertical="center" wrapText="1"/>
    </xf>
    <xf numFmtId="10" fontId="3" fillId="0" borderId="2" xfId="0" applyNumberFormat="1" applyFont="1" applyFill="1" applyBorder="1" applyAlignment="1">
      <alignment horizontal="center" vertical="center" wrapText="1"/>
    </xf>
    <xf numFmtId="10" fontId="7" fillId="0" borderId="2" xfId="0" applyNumberFormat="1" applyFont="1" applyFill="1" applyBorder="1" applyAlignment="1">
      <alignment horizontal="left" vertical="center" wrapText="1"/>
    </xf>
    <xf numFmtId="0" fontId="14" fillId="0" borderId="0" xfId="0" applyFont="1">
      <alignment vertical="center"/>
    </xf>
    <xf numFmtId="0" fontId="21"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176" fontId="21" fillId="0" borderId="2" xfId="0" applyNumberFormat="1" applyFont="1" applyFill="1" applyBorder="1" applyAlignment="1">
      <alignment horizontal="right" vertical="center" wrapText="1"/>
    </xf>
    <xf numFmtId="0" fontId="3"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0" fillId="0" borderId="2"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21" fillId="0" borderId="2"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8"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179" fontId="20" fillId="0" borderId="2" xfId="0" applyNumberFormat="1" applyFont="1" applyFill="1" applyBorder="1" applyAlignment="1">
      <alignment horizontal="left" vertical="center" wrapText="1"/>
    </xf>
    <xf numFmtId="176" fontId="3" fillId="0" borderId="2" xfId="0" applyNumberFormat="1" applyFont="1" applyFill="1" applyBorder="1" applyAlignment="1" applyProtection="1">
      <alignment horizontal="right" vertical="center" wrapText="1"/>
    </xf>
    <xf numFmtId="180" fontId="3" fillId="0" borderId="2" xfId="0" applyNumberFormat="1" applyFont="1" applyFill="1" applyBorder="1" applyAlignment="1">
      <alignment horizontal="center" vertical="center" wrapText="1"/>
    </xf>
    <xf numFmtId="180" fontId="7" fillId="0" borderId="2" xfId="0" applyNumberFormat="1" applyFont="1" applyFill="1" applyBorder="1" applyAlignment="1">
      <alignment horizontal="left" vertical="center" wrapText="1"/>
    </xf>
    <xf numFmtId="176" fontId="17" fillId="0" borderId="2" xfId="0" applyNumberFormat="1" applyFont="1" applyFill="1" applyBorder="1" applyAlignment="1">
      <alignment horizontal="right" vertical="center" wrapText="1"/>
    </xf>
    <xf numFmtId="179" fontId="3"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xf>
    <xf numFmtId="0" fontId="13" fillId="0" borderId="0" xfId="0" applyFont="1" applyFill="1" applyBorder="1" applyAlignment="1">
      <alignment horizontal="center" vertical="center"/>
    </xf>
    <xf numFmtId="0" fontId="0" fillId="0" borderId="0" xfId="0" applyFont="1" applyFill="1" applyAlignment="1">
      <alignment horizontal="right" vertical="center"/>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0" fillId="0" borderId="2" xfId="0" applyFill="1" applyBorder="1" applyAlignment="1">
      <alignment vertical="center"/>
    </xf>
    <xf numFmtId="176" fontId="0" fillId="0" borderId="2" xfId="0" applyNumberFormat="1" applyFill="1" applyBorder="1" applyAlignment="1">
      <alignment vertical="center"/>
    </xf>
    <xf numFmtId="176" fontId="0" fillId="0" borderId="2" xfId="0" applyNumberFormat="1" applyFill="1" applyBorder="1" applyAlignment="1">
      <alignment horizontal="center" vertical="center"/>
    </xf>
    <xf numFmtId="176" fontId="0" fillId="0" borderId="2" xfId="0" applyNumberFormat="1" applyFill="1" applyBorder="1" applyAlignment="1">
      <alignment horizontal="right" vertical="center"/>
    </xf>
    <xf numFmtId="0" fontId="0" fillId="0" borderId="0" xfId="0" applyFont="1">
      <alignment vertical="center"/>
    </xf>
    <xf numFmtId="176" fontId="0" fillId="0" borderId="2" xfId="0" applyNumberFormat="1" applyFont="1" applyFill="1" applyBorder="1" applyAlignment="1">
      <alignment horizontal="right" vertical="center"/>
    </xf>
    <xf numFmtId="0" fontId="22" fillId="0" borderId="0" xfId="0" applyFont="1" applyAlignment="1">
      <alignment horizontal="left" vertical="center"/>
    </xf>
    <xf numFmtId="0" fontId="23" fillId="0" borderId="0" xfId="0" applyFont="1" applyFill="1" applyBorder="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3232" xfId="49"/>
    <cellStyle name="常规 2" xfId="50"/>
    <cellStyle name="常规_铜川市2015年底政府性债务余额情况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
  <sheetViews>
    <sheetView showZeros="0" tabSelected="1" workbookViewId="0">
      <selection activeCell="E9" sqref="E9"/>
    </sheetView>
  </sheetViews>
  <sheetFormatPr defaultColWidth="10.625" defaultRowHeight="25" customHeight="1"/>
  <cols>
    <col min="1" max="1" width="10.625" customWidth="1"/>
    <col min="2" max="5" width="11.75" customWidth="1"/>
    <col min="6" max="6" width="13" customWidth="1"/>
    <col min="7" max="11" width="11.75" customWidth="1"/>
    <col min="12" max="16384" width="10.625" customWidth="1"/>
  </cols>
  <sheetData>
    <row r="1" customHeight="1" spans="1:1">
      <c r="A1" s="5" t="s">
        <v>0</v>
      </c>
    </row>
    <row r="2" ht="39" customHeight="1" spans="1:21">
      <c r="A2" s="98" t="s">
        <v>1</v>
      </c>
      <c r="B2" s="98"/>
      <c r="C2" s="98"/>
      <c r="D2" s="98"/>
      <c r="E2" s="98"/>
      <c r="F2" s="98"/>
      <c r="G2" s="98"/>
      <c r="H2" s="98"/>
      <c r="I2" s="98"/>
      <c r="J2" s="98"/>
      <c r="K2" s="98"/>
      <c r="L2" s="109"/>
      <c r="M2" s="109"/>
      <c r="N2" s="109"/>
      <c r="O2" s="109"/>
      <c r="P2" s="109"/>
      <c r="Q2" s="109"/>
      <c r="R2" s="109"/>
      <c r="S2" s="109"/>
      <c r="T2" s="109"/>
      <c r="U2" s="109"/>
    </row>
    <row r="3" s="106" customFormat="1" ht="24" customHeight="1" spans="1:11">
      <c r="A3" s="99" t="s">
        <v>2</v>
      </c>
      <c r="B3" s="99"/>
      <c r="C3" s="99"/>
      <c r="D3" s="99"/>
      <c r="E3" s="99"/>
      <c r="F3" s="99"/>
      <c r="G3" s="99"/>
      <c r="H3" s="99"/>
      <c r="I3" s="99"/>
      <c r="J3" s="99"/>
      <c r="K3" s="99"/>
    </row>
    <row r="4" s="106" customFormat="1" ht="34" customHeight="1" spans="1:11">
      <c r="A4" s="90" t="s">
        <v>3</v>
      </c>
      <c r="B4" s="57" t="s">
        <v>4</v>
      </c>
      <c r="C4" s="90" t="s">
        <v>5</v>
      </c>
      <c r="D4" s="90"/>
      <c r="E4" s="90"/>
      <c r="F4" s="90"/>
      <c r="G4" s="90" t="s">
        <v>6</v>
      </c>
      <c r="H4" s="90"/>
      <c r="I4" s="90"/>
      <c r="J4" s="90"/>
      <c r="K4" s="90"/>
    </row>
    <row r="5" s="106" customFormat="1" ht="39" customHeight="1" spans="1:11">
      <c r="A5" s="90"/>
      <c r="B5" s="90"/>
      <c r="C5" s="57" t="s">
        <v>7</v>
      </c>
      <c r="D5" s="90" t="s">
        <v>8</v>
      </c>
      <c r="E5" s="57" t="s">
        <v>9</v>
      </c>
      <c r="F5" s="57" t="s">
        <v>10</v>
      </c>
      <c r="G5" s="57" t="s">
        <v>7</v>
      </c>
      <c r="H5" s="57" t="s">
        <v>11</v>
      </c>
      <c r="I5" s="90" t="s">
        <v>12</v>
      </c>
      <c r="J5" s="57" t="s">
        <v>13</v>
      </c>
      <c r="K5" s="57" t="s">
        <v>9</v>
      </c>
    </row>
    <row r="6" s="106" customFormat="1" customHeight="1" spans="1:11">
      <c r="A6" s="90" t="s">
        <v>14</v>
      </c>
      <c r="B6" s="107">
        <f>C6+G6</f>
        <v>667300</v>
      </c>
      <c r="C6" s="107">
        <f t="shared" ref="C6:C13" si="0">D6+E6+F6</f>
        <v>181500</v>
      </c>
      <c r="D6" s="107">
        <f>D7+D8</f>
        <v>110500</v>
      </c>
      <c r="E6" s="107">
        <f>E7+E8</f>
        <v>60000</v>
      </c>
      <c r="F6" s="107">
        <f>F7+F8</f>
        <v>11000</v>
      </c>
      <c r="G6" s="107">
        <f t="shared" ref="G6:G13" si="1">H6+I6+J6+K6</f>
        <v>485800</v>
      </c>
      <c r="H6" s="107">
        <f>SUM(H7:H8)</f>
        <v>249500</v>
      </c>
      <c r="I6" s="107">
        <f>SUM(I7:I8)</f>
        <v>149500</v>
      </c>
      <c r="J6" s="107">
        <f>SUM(J7:J8)</f>
        <v>61800</v>
      </c>
      <c r="K6" s="107">
        <f>SUM(K7:K8)</f>
        <v>25000</v>
      </c>
    </row>
    <row r="7" s="106" customFormat="1" customHeight="1" spans="1:11">
      <c r="A7" s="90" t="s">
        <v>15</v>
      </c>
      <c r="B7" s="107">
        <f>C7+G7</f>
        <v>249645</v>
      </c>
      <c r="C7" s="107">
        <f t="shared" si="0"/>
        <v>89784</v>
      </c>
      <c r="D7" s="107">
        <v>64600</v>
      </c>
      <c r="E7" s="107">
        <v>17500</v>
      </c>
      <c r="F7" s="107">
        <v>7684</v>
      </c>
      <c r="G7" s="107">
        <f t="shared" si="1"/>
        <v>159861</v>
      </c>
      <c r="H7" s="107">
        <v>36881</v>
      </c>
      <c r="I7" s="107">
        <v>116900</v>
      </c>
      <c r="J7" s="107">
        <v>4080</v>
      </c>
      <c r="K7" s="107">
        <v>2000</v>
      </c>
    </row>
    <row r="8" s="106" customFormat="1" customHeight="1" spans="1:11">
      <c r="A8" s="90" t="s">
        <v>16</v>
      </c>
      <c r="B8" s="107">
        <f>SUM(B9:B13)</f>
        <v>417655</v>
      </c>
      <c r="C8" s="107">
        <f t="shared" si="0"/>
        <v>91716</v>
      </c>
      <c r="D8" s="107">
        <f>SUM(D9:D13)</f>
        <v>45900</v>
      </c>
      <c r="E8" s="107">
        <f>SUM(E9:E13)</f>
        <v>42500</v>
      </c>
      <c r="F8" s="107">
        <f>SUM(F9:F13)</f>
        <v>3316</v>
      </c>
      <c r="G8" s="107">
        <f t="shared" si="1"/>
        <v>325939</v>
      </c>
      <c r="H8" s="107">
        <f>SUM(H9:H13)</f>
        <v>212619</v>
      </c>
      <c r="I8" s="107">
        <f>SUM(I9:I13)</f>
        <v>32600</v>
      </c>
      <c r="J8" s="107">
        <f>SUM(J9:J13)</f>
        <v>57720</v>
      </c>
      <c r="K8" s="107">
        <f>SUM(K9:K13)</f>
        <v>23000</v>
      </c>
    </row>
    <row r="9" s="106" customFormat="1" customHeight="1" spans="1:11">
      <c r="A9" s="90" t="s">
        <v>17</v>
      </c>
      <c r="B9" s="107">
        <f>C9+G9</f>
        <v>38323</v>
      </c>
      <c r="C9" s="107">
        <f t="shared" si="0"/>
        <v>22086</v>
      </c>
      <c r="D9" s="107">
        <v>11000</v>
      </c>
      <c r="E9" s="107">
        <v>10000</v>
      </c>
      <c r="F9" s="107">
        <v>1086</v>
      </c>
      <c r="G9" s="107">
        <f t="shared" si="1"/>
        <v>16237</v>
      </c>
      <c r="H9" s="107">
        <v>10237</v>
      </c>
      <c r="I9" s="107">
        <v>2000</v>
      </c>
      <c r="J9" s="107">
        <v>0</v>
      </c>
      <c r="K9" s="107">
        <v>4000</v>
      </c>
    </row>
    <row r="10" s="106" customFormat="1" customHeight="1" spans="1:11">
      <c r="A10" s="90" t="s">
        <v>18</v>
      </c>
      <c r="B10" s="107">
        <f>C10+G10</f>
        <v>51416</v>
      </c>
      <c r="C10" s="107">
        <f t="shared" si="0"/>
        <v>20163</v>
      </c>
      <c r="D10" s="107">
        <v>11400</v>
      </c>
      <c r="E10" s="107">
        <v>8000</v>
      </c>
      <c r="F10" s="107">
        <v>763</v>
      </c>
      <c r="G10" s="107">
        <f t="shared" si="1"/>
        <v>31253</v>
      </c>
      <c r="H10" s="107">
        <v>18694</v>
      </c>
      <c r="I10" s="107">
        <v>6700</v>
      </c>
      <c r="J10" s="107">
        <v>1859</v>
      </c>
      <c r="K10" s="107">
        <v>4000</v>
      </c>
    </row>
    <row r="11" s="106" customFormat="1" customHeight="1" spans="1:11">
      <c r="A11" s="90" t="s">
        <v>19</v>
      </c>
      <c r="B11" s="107">
        <f>C11+G11</f>
        <v>94015</v>
      </c>
      <c r="C11" s="107">
        <f t="shared" si="0"/>
        <v>17051</v>
      </c>
      <c r="D11" s="107">
        <v>8100</v>
      </c>
      <c r="E11" s="107">
        <v>8000</v>
      </c>
      <c r="F11" s="107">
        <v>951</v>
      </c>
      <c r="G11" s="107">
        <f t="shared" si="1"/>
        <v>76964</v>
      </c>
      <c r="H11" s="107">
        <v>66142</v>
      </c>
      <c r="I11" s="107">
        <v>4500</v>
      </c>
      <c r="J11" s="107">
        <v>2322</v>
      </c>
      <c r="K11" s="107">
        <v>4000</v>
      </c>
    </row>
    <row r="12" s="106" customFormat="1" customHeight="1" spans="1:11">
      <c r="A12" s="90" t="s">
        <v>20</v>
      </c>
      <c r="B12" s="107">
        <f>C12+G12</f>
        <v>51375</v>
      </c>
      <c r="C12" s="107">
        <f t="shared" si="0"/>
        <v>11604</v>
      </c>
      <c r="D12" s="107">
        <v>6500</v>
      </c>
      <c r="E12" s="107">
        <v>5000</v>
      </c>
      <c r="F12" s="107">
        <v>104</v>
      </c>
      <c r="G12" s="107">
        <f t="shared" si="1"/>
        <v>39771</v>
      </c>
      <c r="H12" s="107">
        <v>7301</v>
      </c>
      <c r="I12" s="107">
        <v>400</v>
      </c>
      <c r="J12" s="107">
        <v>27070</v>
      </c>
      <c r="K12" s="107">
        <v>5000</v>
      </c>
    </row>
    <row r="13" s="106" customFormat="1" customHeight="1" spans="1:11">
      <c r="A13" s="90" t="s">
        <v>21</v>
      </c>
      <c r="B13" s="107">
        <f>C13+G13</f>
        <v>182526</v>
      </c>
      <c r="C13" s="107">
        <f t="shared" si="0"/>
        <v>20812</v>
      </c>
      <c r="D13" s="107">
        <v>8900</v>
      </c>
      <c r="E13" s="107">
        <v>11500</v>
      </c>
      <c r="F13" s="107">
        <v>412</v>
      </c>
      <c r="G13" s="107">
        <f t="shared" si="1"/>
        <v>161714</v>
      </c>
      <c r="H13" s="107">
        <v>110245</v>
      </c>
      <c r="I13" s="107">
        <v>19000</v>
      </c>
      <c r="J13" s="107">
        <v>26469</v>
      </c>
      <c r="K13" s="107">
        <v>6000</v>
      </c>
    </row>
    <row r="14" customHeight="1" spans="1:11">
      <c r="A14" s="108" t="s">
        <v>22</v>
      </c>
      <c r="B14" s="108"/>
      <c r="C14" s="108"/>
      <c r="D14" s="108"/>
      <c r="E14" s="108"/>
      <c r="F14" s="108"/>
      <c r="G14" s="108"/>
      <c r="H14" s="108"/>
      <c r="I14" s="108"/>
      <c r="J14" s="108"/>
      <c r="K14" s="108"/>
    </row>
  </sheetData>
  <mergeCells count="7">
    <mergeCell ref="A2:K2"/>
    <mergeCell ref="A3:K3"/>
    <mergeCell ref="C4:F4"/>
    <mergeCell ref="G4:K4"/>
    <mergeCell ref="A14:K14"/>
    <mergeCell ref="A4:A5"/>
    <mergeCell ref="B4:B5"/>
  </mergeCells>
  <printOptions horizontalCentered="1"/>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4"/>
  <sheetViews>
    <sheetView showZeros="0" workbookViewId="0">
      <selection activeCell="A3" sqref="A3:K3"/>
    </sheetView>
  </sheetViews>
  <sheetFormatPr defaultColWidth="10.625" defaultRowHeight="25" customHeight="1"/>
  <cols>
    <col min="1" max="1" width="10.625" customWidth="1"/>
    <col min="2" max="5" width="11.75" customWidth="1"/>
    <col min="6" max="6" width="13" customWidth="1"/>
    <col min="7" max="11" width="11.75" customWidth="1"/>
    <col min="12" max="16379" width="10.625" customWidth="1"/>
  </cols>
  <sheetData>
    <row r="1" customHeight="1" spans="1:1">
      <c r="A1" s="5" t="s">
        <v>23</v>
      </c>
    </row>
    <row r="2" ht="39" customHeight="1" spans="1:16">
      <c r="A2" s="98" t="s">
        <v>24</v>
      </c>
      <c r="B2" s="98"/>
      <c r="C2" s="98"/>
      <c r="D2" s="98"/>
      <c r="E2" s="98"/>
      <c r="F2" s="98"/>
      <c r="G2" s="98"/>
      <c r="H2" s="98"/>
      <c r="I2" s="98"/>
      <c r="J2" s="98"/>
      <c r="K2" s="98"/>
      <c r="L2" s="109"/>
      <c r="M2" s="109"/>
      <c r="N2" s="109"/>
      <c r="O2" s="109"/>
      <c r="P2" s="109"/>
    </row>
    <row r="3" s="106" customFormat="1" ht="24" customHeight="1" spans="1:11">
      <c r="A3" s="99" t="s">
        <v>2</v>
      </c>
      <c r="B3" s="99"/>
      <c r="C3" s="99"/>
      <c r="D3" s="99"/>
      <c r="E3" s="99"/>
      <c r="F3" s="99"/>
      <c r="G3" s="99"/>
      <c r="H3" s="99"/>
      <c r="I3" s="99"/>
      <c r="J3" s="99"/>
      <c r="K3" s="99"/>
    </row>
    <row r="4" s="106" customFormat="1" ht="34" customHeight="1" spans="1:11">
      <c r="A4" s="90" t="s">
        <v>3</v>
      </c>
      <c r="B4" s="57" t="s">
        <v>25</v>
      </c>
      <c r="C4" s="90" t="s">
        <v>26</v>
      </c>
      <c r="D4" s="90"/>
      <c r="E4" s="90"/>
      <c r="F4" s="90"/>
      <c r="G4" s="90" t="s">
        <v>27</v>
      </c>
      <c r="H4" s="90"/>
      <c r="I4" s="90"/>
      <c r="J4" s="90"/>
      <c r="K4" s="90"/>
    </row>
    <row r="5" s="106" customFormat="1" ht="39" customHeight="1" spans="1:11">
      <c r="A5" s="90"/>
      <c r="B5" s="90"/>
      <c r="C5" s="57" t="s">
        <v>7</v>
      </c>
      <c r="D5" s="90" t="s">
        <v>8</v>
      </c>
      <c r="E5" s="57" t="s">
        <v>9</v>
      </c>
      <c r="F5" s="57" t="s">
        <v>10</v>
      </c>
      <c r="G5" s="57" t="s">
        <v>7</v>
      </c>
      <c r="H5" s="57" t="s">
        <v>11</v>
      </c>
      <c r="I5" s="90" t="s">
        <v>12</v>
      </c>
      <c r="J5" s="57" t="s">
        <v>13</v>
      </c>
      <c r="K5" s="57" t="s">
        <v>9</v>
      </c>
    </row>
    <row r="6" s="106" customFormat="1" customHeight="1" spans="1:11">
      <c r="A6" s="90" t="s">
        <v>14</v>
      </c>
      <c r="B6" s="107">
        <f t="shared" ref="B6:B13" si="0">C6+G6</f>
        <v>666774</v>
      </c>
      <c r="C6" s="107">
        <f t="shared" ref="C6:C13" si="1">D6+E6+F6</f>
        <v>180974</v>
      </c>
      <c r="D6" s="107">
        <f>D7+D8</f>
        <v>110500</v>
      </c>
      <c r="E6" s="107">
        <f>E7+E8</f>
        <v>60000</v>
      </c>
      <c r="F6" s="107">
        <f>F7+F8</f>
        <v>10474</v>
      </c>
      <c r="G6" s="107">
        <f t="shared" ref="G6:G13" si="2">H6+I6+J6+K6</f>
        <v>485800</v>
      </c>
      <c r="H6" s="107">
        <f t="shared" ref="H6:K6" si="3">SUM(H7:H8)</f>
        <v>249500</v>
      </c>
      <c r="I6" s="107">
        <f t="shared" si="3"/>
        <v>149500</v>
      </c>
      <c r="J6" s="107">
        <f t="shared" si="3"/>
        <v>61800</v>
      </c>
      <c r="K6" s="107">
        <f t="shared" si="3"/>
        <v>25000</v>
      </c>
    </row>
    <row r="7" s="106" customFormat="1" customHeight="1" spans="1:11">
      <c r="A7" s="90" t="s">
        <v>15</v>
      </c>
      <c r="B7" s="107">
        <f t="shared" si="0"/>
        <v>249119</v>
      </c>
      <c r="C7" s="107">
        <f t="shared" si="1"/>
        <v>89258</v>
      </c>
      <c r="D7" s="107">
        <v>64600</v>
      </c>
      <c r="E7" s="107">
        <v>17500</v>
      </c>
      <c r="F7" s="107">
        <f>1944+5214</f>
        <v>7158</v>
      </c>
      <c r="G7" s="107">
        <f t="shared" si="2"/>
        <v>159861</v>
      </c>
      <c r="H7" s="107">
        <v>36881</v>
      </c>
      <c r="I7" s="107">
        <v>116900</v>
      </c>
      <c r="J7" s="107">
        <v>4080</v>
      </c>
      <c r="K7" s="107">
        <v>2000</v>
      </c>
    </row>
    <row r="8" s="106" customFormat="1" customHeight="1" spans="1:11">
      <c r="A8" s="90" t="s">
        <v>16</v>
      </c>
      <c r="B8" s="107">
        <f t="shared" ref="B8:F8" si="4">SUM(B9:B13)</f>
        <v>417655</v>
      </c>
      <c r="C8" s="107">
        <f t="shared" si="1"/>
        <v>91716</v>
      </c>
      <c r="D8" s="107">
        <f t="shared" si="4"/>
        <v>45900</v>
      </c>
      <c r="E8" s="107">
        <f t="shared" si="4"/>
        <v>42500</v>
      </c>
      <c r="F8" s="107">
        <f t="shared" si="4"/>
        <v>3316</v>
      </c>
      <c r="G8" s="107">
        <f t="shared" si="2"/>
        <v>325939</v>
      </c>
      <c r="H8" s="107">
        <f t="shared" ref="H8:K8" si="5">SUM(H9:H13)</f>
        <v>212619</v>
      </c>
      <c r="I8" s="107">
        <f t="shared" si="5"/>
        <v>32600</v>
      </c>
      <c r="J8" s="107">
        <f t="shared" si="5"/>
        <v>57720</v>
      </c>
      <c r="K8" s="107">
        <f t="shared" si="5"/>
        <v>23000</v>
      </c>
    </row>
    <row r="9" s="106" customFormat="1" customHeight="1" spans="1:11">
      <c r="A9" s="90" t="s">
        <v>17</v>
      </c>
      <c r="B9" s="107">
        <f t="shared" si="0"/>
        <v>38323</v>
      </c>
      <c r="C9" s="107">
        <f t="shared" si="1"/>
        <v>22086</v>
      </c>
      <c r="D9" s="107">
        <v>11000</v>
      </c>
      <c r="E9" s="107">
        <v>10000</v>
      </c>
      <c r="F9" s="107">
        <v>1086</v>
      </c>
      <c r="G9" s="107">
        <f t="shared" si="2"/>
        <v>16237</v>
      </c>
      <c r="H9" s="107">
        <v>10237</v>
      </c>
      <c r="I9" s="107">
        <v>2000</v>
      </c>
      <c r="J9" s="107">
        <v>0</v>
      </c>
      <c r="K9" s="107">
        <v>4000</v>
      </c>
    </row>
    <row r="10" s="106" customFormat="1" customHeight="1" spans="1:11">
      <c r="A10" s="90" t="s">
        <v>18</v>
      </c>
      <c r="B10" s="107">
        <f t="shared" si="0"/>
        <v>51416</v>
      </c>
      <c r="C10" s="107">
        <f t="shared" si="1"/>
        <v>20163</v>
      </c>
      <c r="D10" s="107">
        <v>11400</v>
      </c>
      <c r="E10" s="107">
        <v>8000</v>
      </c>
      <c r="F10" s="107">
        <v>763</v>
      </c>
      <c r="G10" s="107">
        <f t="shared" si="2"/>
        <v>31253</v>
      </c>
      <c r="H10" s="107">
        <v>18694</v>
      </c>
      <c r="I10" s="107">
        <v>6700</v>
      </c>
      <c r="J10" s="107">
        <v>1859</v>
      </c>
      <c r="K10" s="107">
        <v>4000</v>
      </c>
    </row>
    <row r="11" s="106" customFormat="1" customHeight="1" spans="1:11">
      <c r="A11" s="90" t="s">
        <v>19</v>
      </c>
      <c r="B11" s="107">
        <f t="shared" si="0"/>
        <v>94015</v>
      </c>
      <c r="C11" s="107">
        <f t="shared" si="1"/>
        <v>17051</v>
      </c>
      <c r="D11" s="107">
        <v>8100</v>
      </c>
      <c r="E11" s="107">
        <v>8000</v>
      </c>
      <c r="F11" s="107">
        <v>951</v>
      </c>
      <c r="G11" s="107">
        <f t="shared" si="2"/>
        <v>76964</v>
      </c>
      <c r="H11" s="107">
        <v>66142</v>
      </c>
      <c r="I11" s="107">
        <v>4500</v>
      </c>
      <c r="J11" s="107">
        <v>2322</v>
      </c>
      <c r="K11" s="107">
        <v>4000</v>
      </c>
    </row>
    <row r="12" s="106" customFormat="1" customHeight="1" spans="1:11">
      <c r="A12" s="90" t="s">
        <v>20</v>
      </c>
      <c r="B12" s="107">
        <f t="shared" si="0"/>
        <v>51375</v>
      </c>
      <c r="C12" s="107">
        <f t="shared" si="1"/>
        <v>11604</v>
      </c>
      <c r="D12" s="107">
        <v>6500</v>
      </c>
      <c r="E12" s="107">
        <v>5000</v>
      </c>
      <c r="F12" s="107">
        <v>104</v>
      </c>
      <c r="G12" s="107">
        <f t="shared" si="2"/>
        <v>39771</v>
      </c>
      <c r="H12" s="107">
        <v>7301</v>
      </c>
      <c r="I12" s="107">
        <v>400</v>
      </c>
      <c r="J12" s="107">
        <v>27070</v>
      </c>
      <c r="K12" s="107">
        <v>5000</v>
      </c>
    </row>
    <row r="13" s="106" customFormat="1" customHeight="1" spans="1:11">
      <c r="A13" s="90" t="s">
        <v>21</v>
      </c>
      <c r="B13" s="107">
        <f t="shared" si="0"/>
        <v>182526</v>
      </c>
      <c r="C13" s="107">
        <f t="shared" si="1"/>
        <v>20812</v>
      </c>
      <c r="D13" s="107">
        <v>8900</v>
      </c>
      <c r="E13" s="107">
        <v>11500</v>
      </c>
      <c r="F13" s="107">
        <v>412</v>
      </c>
      <c r="G13" s="107">
        <f t="shared" si="2"/>
        <v>161714</v>
      </c>
      <c r="H13" s="107">
        <v>110245</v>
      </c>
      <c r="I13" s="107">
        <v>19000</v>
      </c>
      <c r="J13" s="107">
        <v>26469</v>
      </c>
      <c r="K13" s="107">
        <v>6000</v>
      </c>
    </row>
    <row r="14" customHeight="1" spans="1:11">
      <c r="A14" s="108" t="s">
        <v>28</v>
      </c>
      <c r="B14" s="108"/>
      <c r="C14" s="108"/>
      <c r="D14" s="108"/>
      <c r="E14" s="108"/>
      <c r="F14" s="108"/>
      <c r="G14" s="108"/>
      <c r="H14" s="108"/>
      <c r="I14" s="108"/>
      <c r="J14" s="108"/>
      <c r="K14" s="108"/>
    </row>
  </sheetData>
  <mergeCells count="7">
    <mergeCell ref="A2:K2"/>
    <mergeCell ref="A3:K3"/>
    <mergeCell ref="C4:F4"/>
    <mergeCell ref="G4:K4"/>
    <mergeCell ref="A14:K14"/>
    <mergeCell ref="A4:A5"/>
    <mergeCell ref="B4:B5"/>
  </mergeCells>
  <printOptions horizontalCentered="1"/>
  <pageMargins left="0.751388888888889" right="0.75138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workbookViewId="0">
      <selection activeCell="A3" sqref="A3:F3"/>
    </sheetView>
  </sheetViews>
  <sheetFormatPr defaultColWidth="15.625" defaultRowHeight="20" customHeight="1" outlineLevelCol="5"/>
  <cols>
    <col min="1" max="1" width="43.625" customWidth="1"/>
    <col min="2" max="3" width="15.625" customWidth="1"/>
    <col min="4" max="4" width="39.125" customWidth="1"/>
    <col min="5" max="16383" width="15.625" customWidth="1"/>
  </cols>
  <sheetData>
    <row r="1" customHeight="1" spans="1:1">
      <c r="A1" s="5" t="s">
        <v>29</v>
      </c>
    </row>
    <row r="2" ht="38" customHeight="1" spans="1:6">
      <c r="A2" s="98" t="s">
        <v>30</v>
      </c>
      <c r="B2" s="98"/>
      <c r="C2" s="98"/>
      <c r="D2" s="98"/>
      <c r="E2" s="98"/>
      <c r="F2" s="98"/>
    </row>
    <row r="3" customHeight="1" spans="1:6">
      <c r="A3" s="99" t="s">
        <v>2</v>
      </c>
      <c r="B3" s="99"/>
      <c r="C3" s="99"/>
      <c r="D3" s="99"/>
      <c r="E3" s="99"/>
      <c r="F3" s="99"/>
    </row>
    <row r="4" ht="27" customHeight="1" spans="1:6">
      <c r="A4" s="100" t="s">
        <v>31</v>
      </c>
      <c r="B4" s="100"/>
      <c r="C4" s="100"/>
      <c r="D4" s="100" t="s">
        <v>32</v>
      </c>
      <c r="E4" s="100"/>
      <c r="F4" s="100"/>
    </row>
    <row r="5" ht="30" customHeight="1" spans="1:6">
      <c r="A5" s="100" t="s">
        <v>33</v>
      </c>
      <c r="B5" s="100" t="s">
        <v>34</v>
      </c>
      <c r="C5" s="101" t="s">
        <v>15</v>
      </c>
      <c r="D5" s="100" t="s">
        <v>33</v>
      </c>
      <c r="E5" s="100" t="s">
        <v>34</v>
      </c>
      <c r="F5" s="101" t="s">
        <v>15</v>
      </c>
    </row>
    <row r="6" customHeight="1" spans="1:6">
      <c r="A6" s="102" t="s">
        <v>35</v>
      </c>
      <c r="B6" s="103"/>
      <c r="C6" s="103"/>
      <c r="D6" s="102" t="s">
        <v>35</v>
      </c>
      <c r="E6" s="103"/>
      <c r="F6" s="103"/>
    </row>
    <row r="7" customHeight="1" spans="1:6">
      <c r="A7" s="102" t="s">
        <v>36</v>
      </c>
      <c r="B7" s="103">
        <v>251600</v>
      </c>
      <c r="C7" s="103">
        <v>113200</v>
      </c>
      <c r="D7" s="102" t="s">
        <v>37</v>
      </c>
      <c r="E7" s="105">
        <f>1148915-18473</f>
        <v>1130442</v>
      </c>
      <c r="F7" s="105">
        <v>451368</v>
      </c>
    </row>
    <row r="8" customHeight="1" spans="1:6">
      <c r="A8" s="102" t="s">
        <v>38</v>
      </c>
      <c r="B8" s="103">
        <f>884091+17184</f>
        <v>901275</v>
      </c>
      <c r="C8" s="103">
        <v>871073</v>
      </c>
      <c r="D8" s="102" t="s">
        <v>39</v>
      </c>
      <c r="E8" s="105">
        <v>3960</v>
      </c>
      <c r="F8" s="105">
        <v>525489</v>
      </c>
    </row>
    <row r="9" customHeight="1" spans="1:6">
      <c r="A9" s="102" t="s">
        <v>40</v>
      </c>
      <c r="B9" s="104" t="s">
        <v>41</v>
      </c>
      <c r="C9" s="104" t="s">
        <v>41</v>
      </c>
      <c r="D9" s="102" t="s">
        <v>42</v>
      </c>
      <c r="E9" s="104" t="s">
        <v>41</v>
      </c>
      <c r="F9" s="104" t="s">
        <v>41</v>
      </c>
    </row>
    <row r="10" customHeight="1" spans="1:6">
      <c r="A10" s="102"/>
      <c r="B10" s="103"/>
      <c r="C10" s="103"/>
      <c r="D10" s="102" t="s">
        <v>43</v>
      </c>
      <c r="E10" s="105">
        <v>18473</v>
      </c>
      <c r="F10" s="105">
        <v>7416</v>
      </c>
    </row>
    <row r="11" customHeight="1" spans="1:6">
      <c r="A11" s="102" t="s">
        <v>44</v>
      </c>
      <c r="B11" s="103">
        <f>B7+B8</f>
        <v>1152875</v>
      </c>
      <c r="C11" s="103">
        <f>C7+C8</f>
        <v>984273</v>
      </c>
      <c r="D11" s="102" t="s">
        <v>45</v>
      </c>
      <c r="E11" s="105">
        <f>E7+E8+E10</f>
        <v>1152875</v>
      </c>
      <c r="F11" s="105">
        <f>F7+F8+F10</f>
        <v>984273</v>
      </c>
    </row>
    <row r="12" customHeight="1" spans="1:6">
      <c r="A12" s="102" t="s">
        <v>46</v>
      </c>
      <c r="B12" s="103"/>
      <c r="C12" s="103"/>
      <c r="D12" s="102" t="s">
        <v>46</v>
      </c>
      <c r="E12" s="105"/>
      <c r="F12" s="105"/>
    </row>
    <row r="13" customHeight="1" spans="1:6">
      <c r="A13" s="102" t="s">
        <v>36</v>
      </c>
      <c r="B13" s="104" t="s">
        <v>41</v>
      </c>
      <c r="C13" s="104" t="s">
        <v>41</v>
      </c>
      <c r="D13" s="102" t="s">
        <v>37</v>
      </c>
      <c r="E13" s="105">
        <f>170500+10474</f>
        <v>180974</v>
      </c>
      <c r="F13" s="105">
        <f>82100+1944+5214</f>
        <v>89258</v>
      </c>
    </row>
    <row r="14" customHeight="1" spans="1:6">
      <c r="A14" s="102" t="s">
        <v>38</v>
      </c>
      <c r="B14" s="103">
        <f>B15+B16</f>
        <v>180974</v>
      </c>
      <c r="C14" s="103">
        <f>C15+C16</f>
        <v>180974</v>
      </c>
      <c r="D14" s="102" t="s">
        <v>39</v>
      </c>
      <c r="E14" s="104" t="str">
        <f>E15</f>
        <v>/</v>
      </c>
      <c r="F14" s="105">
        <f>F15</f>
        <v>91716</v>
      </c>
    </row>
    <row r="15" customHeight="1" spans="1:6">
      <c r="A15" s="102" t="s">
        <v>40</v>
      </c>
      <c r="B15" s="103">
        <v>170500</v>
      </c>
      <c r="C15" s="103">
        <v>170500</v>
      </c>
      <c r="D15" s="102" t="s">
        <v>42</v>
      </c>
      <c r="E15" s="104" t="s">
        <v>41</v>
      </c>
      <c r="F15" s="105">
        <f>170500-82100+3316</f>
        <v>91716</v>
      </c>
    </row>
    <row r="16" customHeight="1" spans="1:6">
      <c r="A16" s="102" t="s">
        <v>47</v>
      </c>
      <c r="B16" s="103">
        <v>10474</v>
      </c>
      <c r="C16" s="103">
        <v>10474</v>
      </c>
      <c r="D16" s="102"/>
      <c r="E16" s="105"/>
      <c r="F16" s="105"/>
    </row>
    <row r="17" customHeight="1" spans="1:6">
      <c r="A17" s="102" t="s">
        <v>44</v>
      </c>
      <c r="B17" s="103">
        <f>B14</f>
        <v>180974</v>
      </c>
      <c r="C17" s="103">
        <f>C14</f>
        <v>180974</v>
      </c>
      <c r="D17" s="102" t="s">
        <v>48</v>
      </c>
      <c r="E17" s="105">
        <f>E13</f>
        <v>180974</v>
      </c>
      <c r="F17" s="105">
        <f>F13+F14</f>
        <v>180974</v>
      </c>
    </row>
    <row r="18" customHeight="1" spans="1:6">
      <c r="A18" s="102" t="s">
        <v>49</v>
      </c>
      <c r="B18" s="103"/>
      <c r="C18" s="103"/>
      <c r="D18" s="102" t="s">
        <v>49</v>
      </c>
      <c r="E18" s="105"/>
      <c r="F18" s="105"/>
    </row>
    <row r="19" customHeight="1" spans="1:6">
      <c r="A19" s="102" t="s">
        <v>36</v>
      </c>
      <c r="B19" s="103">
        <f>B7</f>
        <v>251600</v>
      </c>
      <c r="C19" s="103">
        <f>C7</f>
        <v>113200</v>
      </c>
      <c r="D19" s="102" t="s">
        <v>37</v>
      </c>
      <c r="E19" s="105">
        <f>E13+E7</f>
        <v>1311416</v>
      </c>
      <c r="F19" s="105">
        <f>F13+F7</f>
        <v>540626</v>
      </c>
    </row>
    <row r="20" customHeight="1" spans="1:6">
      <c r="A20" s="102" t="s">
        <v>38</v>
      </c>
      <c r="B20" s="103">
        <f>B8+B14</f>
        <v>1082249</v>
      </c>
      <c r="C20" s="103">
        <f>C8+C14</f>
        <v>1052047</v>
      </c>
      <c r="D20" s="102" t="s">
        <v>39</v>
      </c>
      <c r="E20" s="105">
        <f>E8</f>
        <v>3960</v>
      </c>
      <c r="F20" s="105">
        <f>F8+F14</f>
        <v>617205</v>
      </c>
    </row>
    <row r="21" customHeight="1" spans="1:6">
      <c r="A21" s="102" t="s">
        <v>40</v>
      </c>
      <c r="B21" s="103">
        <f>B15</f>
        <v>170500</v>
      </c>
      <c r="C21" s="103">
        <f>C15</f>
        <v>170500</v>
      </c>
      <c r="D21" s="102" t="s">
        <v>42</v>
      </c>
      <c r="E21" s="104" t="s">
        <v>41</v>
      </c>
      <c r="F21" s="105">
        <f>F15</f>
        <v>91716</v>
      </c>
    </row>
    <row r="22" customHeight="1" spans="1:6">
      <c r="A22" s="102"/>
      <c r="B22" s="103"/>
      <c r="C22" s="103"/>
      <c r="D22" s="102" t="s">
        <v>43</v>
      </c>
      <c r="E22" s="105">
        <f>E10</f>
        <v>18473</v>
      </c>
      <c r="F22" s="105">
        <f>F10</f>
        <v>7416</v>
      </c>
    </row>
    <row r="23" customHeight="1" spans="1:6">
      <c r="A23" s="102" t="s">
        <v>44</v>
      </c>
      <c r="B23" s="103">
        <f>B11+B17</f>
        <v>1333849</v>
      </c>
      <c r="C23" s="103">
        <f>C11+C17</f>
        <v>1165247</v>
      </c>
      <c r="D23" s="102" t="s">
        <v>45</v>
      </c>
      <c r="E23" s="105">
        <f>E11+E17</f>
        <v>1333849</v>
      </c>
      <c r="F23" s="105">
        <f>F11+F17</f>
        <v>1165247</v>
      </c>
    </row>
  </sheetData>
  <mergeCells count="4">
    <mergeCell ref="A2:F2"/>
    <mergeCell ref="A3:F3"/>
    <mergeCell ref="A4:C4"/>
    <mergeCell ref="D4:F4"/>
  </mergeCells>
  <printOptions horizontalCentered="1"/>
  <pageMargins left="0.751388888888889" right="0.751388888888889" top="0.708333333333333" bottom="0.826388888888889" header="0.5" footer="0.5"/>
  <pageSetup paperSize="9" scale="91"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
  <sheetViews>
    <sheetView workbookViewId="0">
      <selection activeCell="A3" sqref="A3:F3"/>
    </sheetView>
  </sheetViews>
  <sheetFormatPr defaultColWidth="15.625" defaultRowHeight="20" customHeight="1" outlineLevelCol="5"/>
  <cols>
    <col min="1" max="1" width="41.125" customWidth="1"/>
    <col min="2" max="3" width="15.625" customWidth="1"/>
    <col min="4" max="4" width="38.875" customWidth="1"/>
    <col min="5" max="16383" width="15.625" customWidth="1"/>
  </cols>
  <sheetData>
    <row r="1" customHeight="1" spans="1:1">
      <c r="A1" s="5" t="s">
        <v>50</v>
      </c>
    </row>
    <row r="2" ht="45" customHeight="1" spans="1:6">
      <c r="A2" s="98" t="s">
        <v>51</v>
      </c>
      <c r="B2" s="98"/>
      <c r="C2" s="98"/>
      <c r="D2" s="98"/>
      <c r="E2" s="98"/>
      <c r="F2" s="98"/>
    </row>
    <row r="3" customHeight="1" spans="1:6">
      <c r="A3" s="99" t="s">
        <v>2</v>
      </c>
      <c r="B3" s="99"/>
      <c r="C3" s="99"/>
      <c r="D3" s="99"/>
      <c r="E3" s="99"/>
      <c r="F3" s="99"/>
    </row>
    <row r="4" ht="29" customHeight="1" spans="1:6">
      <c r="A4" s="100" t="s">
        <v>31</v>
      </c>
      <c r="B4" s="100"/>
      <c r="C4" s="100"/>
      <c r="D4" s="100" t="s">
        <v>32</v>
      </c>
      <c r="E4" s="100"/>
      <c r="F4" s="100"/>
    </row>
    <row r="5" ht="27" customHeight="1" spans="1:6">
      <c r="A5" s="100" t="s">
        <v>33</v>
      </c>
      <c r="B5" s="100" t="s">
        <v>34</v>
      </c>
      <c r="C5" s="101" t="s">
        <v>15</v>
      </c>
      <c r="D5" s="100" t="s">
        <v>33</v>
      </c>
      <c r="E5" s="100" t="s">
        <v>34</v>
      </c>
      <c r="F5" s="101" t="s">
        <v>15</v>
      </c>
    </row>
    <row r="6" customHeight="1" spans="1:6">
      <c r="A6" s="102" t="s">
        <v>35</v>
      </c>
      <c r="B6" s="102"/>
      <c r="C6" s="102"/>
      <c r="D6" s="102" t="s">
        <v>35</v>
      </c>
      <c r="E6" s="102"/>
      <c r="F6" s="102"/>
    </row>
    <row r="7" customHeight="1" spans="1:6">
      <c r="A7" s="102" t="s">
        <v>52</v>
      </c>
      <c r="B7" s="103">
        <v>139681</v>
      </c>
      <c r="C7" s="103">
        <v>74969</v>
      </c>
      <c r="D7" s="102" t="s">
        <v>53</v>
      </c>
      <c r="E7" s="103">
        <v>194593</v>
      </c>
      <c r="F7" s="103">
        <v>38130</v>
      </c>
    </row>
    <row r="8" customHeight="1" spans="1:6">
      <c r="A8" s="102" t="s">
        <v>38</v>
      </c>
      <c r="B8" s="103">
        <v>113446</v>
      </c>
      <c r="C8" s="103">
        <v>2451</v>
      </c>
      <c r="D8" s="102" t="s">
        <v>39</v>
      </c>
      <c r="E8" s="103">
        <f>55634</f>
        <v>55634</v>
      </c>
      <c r="F8" s="103">
        <v>36390</v>
      </c>
    </row>
    <row r="9" customHeight="1" spans="1:6">
      <c r="A9" s="102"/>
      <c r="B9" s="103"/>
      <c r="C9" s="103"/>
      <c r="D9" s="102" t="s">
        <v>54</v>
      </c>
      <c r="E9" s="103">
        <v>2900</v>
      </c>
      <c r="F9" s="103">
        <v>2900</v>
      </c>
    </row>
    <row r="10" customHeight="1" spans="1:6">
      <c r="A10" s="102" t="s">
        <v>55</v>
      </c>
      <c r="B10" s="103">
        <f>B7+B8</f>
        <v>253127</v>
      </c>
      <c r="C10" s="103">
        <f>C7+C8</f>
        <v>77420</v>
      </c>
      <c r="D10" s="102" t="s">
        <v>56</v>
      </c>
      <c r="E10" s="103">
        <f>E7+E8+E9</f>
        <v>253127</v>
      </c>
      <c r="F10" s="103">
        <f>F7+F8+F9</f>
        <v>77420</v>
      </c>
    </row>
    <row r="11" customHeight="1" spans="1:6">
      <c r="A11" s="102" t="s">
        <v>46</v>
      </c>
      <c r="B11" s="103"/>
      <c r="C11" s="103"/>
      <c r="D11" s="102" t="s">
        <v>46</v>
      </c>
      <c r="E11" s="103"/>
      <c r="F11" s="103"/>
    </row>
    <row r="12" customHeight="1" spans="1:6">
      <c r="A12" s="102" t="s">
        <v>52</v>
      </c>
      <c r="B12" s="104"/>
      <c r="C12" s="104"/>
      <c r="D12" s="102" t="s">
        <v>53</v>
      </c>
      <c r="E12" s="103">
        <f>485800-2600</f>
        <v>483200</v>
      </c>
      <c r="F12" s="103">
        <v>159861</v>
      </c>
    </row>
    <row r="13" customHeight="1" spans="1:6">
      <c r="A13" s="102" t="s">
        <v>38</v>
      </c>
      <c r="B13" s="103">
        <f>B14</f>
        <v>485800</v>
      </c>
      <c r="C13" s="103">
        <f>C14</f>
        <v>485800</v>
      </c>
      <c r="D13" s="102" t="s">
        <v>39</v>
      </c>
      <c r="E13" s="104" t="str">
        <f>E14</f>
        <v>/</v>
      </c>
      <c r="F13" s="105">
        <f>F14</f>
        <v>325939</v>
      </c>
    </row>
    <row r="14" customHeight="1" spans="1:6">
      <c r="A14" s="102" t="s">
        <v>57</v>
      </c>
      <c r="B14" s="103">
        <v>485800</v>
      </c>
      <c r="C14" s="103">
        <v>485800</v>
      </c>
      <c r="D14" s="102" t="s">
        <v>58</v>
      </c>
      <c r="E14" s="104" t="s">
        <v>41</v>
      </c>
      <c r="F14" s="105">
        <v>325939</v>
      </c>
    </row>
    <row r="15" customHeight="1" spans="1:6">
      <c r="A15" s="102"/>
      <c r="B15" s="103"/>
      <c r="C15" s="103"/>
      <c r="D15" s="102" t="s">
        <v>43</v>
      </c>
      <c r="E15" s="105">
        <v>2600</v>
      </c>
      <c r="F15" s="104" t="s">
        <v>41</v>
      </c>
    </row>
    <row r="16" customHeight="1" spans="1:6">
      <c r="A16" s="102" t="s">
        <v>55</v>
      </c>
      <c r="B16" s="103">
        <f>B13</f>
        <v>485800</v>
      </c>
      <c r="C16" s="103">
        <f>C13</f>
        <v>485800</v>
      </c>
      <c r="D16" s="102" t="s">
        <v>56</v>
      </c>
      <c r="E16" s="103">
        <f>E12+E15</f>
        <v>485800</v>
      </c>
      <c r="F16" s="103">
        <f>F12+F13</f>
        <v>485800</v>
      </c>
    </row>
    <row r="17" customHeight="1" spans="1:6">
      <c r="A17" s="102" t="s">
        <v>49</v>
      </c>
      <c r="B17" s="103"/>
      <c r="C17" s="103"/>
      <c r="D17" s="102" t="s">
        <v>49</v>
      </c>
      <c r="E17" s="103"/>
      <c r="F17" s="103"/>
    </row>
    <row r="18" customHeight="1" spans="1:6">
      <c r="A18" s="102" t="s">
        <v>52</v>
      </c>
      <c r="B18" s="103">
        <v>139681</v>
      </c>
      <c r="C18" s="103">
        <v>74969</v>
      </c>
      <c r="D18" s="102" t="s">
        <v>53</v>
      </c>
      <c r="E18" s="103">
        <f>E7+E12</f>
        <v>677793</v>
      </c>
      <c r="F18" s="103">
        <f>F7+F12</f>
        <v>197991</v>
      </c>
    </row>
    <row r="19" customHeight="1" spans="1:6">
      <c r="A19" s="102" t="s">
        <v>38</v>
      </c>
      <c r="B19" s="103">
        <f>B8+B13</f>
        <v>599246</v>
      </c>
      <c r="C19" s="103">
        <f>C8+C13</f>
        <v>488251</v>
      </c>
      <c r="D19" s="102" t="s">
        <v>39</v>
      </c>
      <c r="E19" s="103">
        <f>E8</f>
        <v>55634</v>
      </c>
      <c r="F19" s="103">
        <f>F8+F13</f>
        <v>362329</v>
      </c>
    </row>
    <row r="20" customHeight="1" spans="1:6">
      <c r="A20" s="102" t="s">
        <v>57</v>
      </c>
      <c r="B20" s="103">
        <f>B14</f>
        <v>485800</v>
      </c>
      <c r="C20" s="103">
        <f>C14</f>
        <v>485800</v>
      </c>
      <c r="D20" s="102" t="s">
        <v>58</v>
      </c>
      <c r="E20" s="104" t="str">
        <f>E14</f>
        <v>/</v>
      </c>
      <c r="F20" s="103">
        <f>F14</f>
        <v>325939</v>
      </c>
    </row>
    <row r="21" customHeight="1" spans="1:6">
      <c r="A21" s="104" t="s">
        <v>41</v>
      </c>
      <c r="B21" s="104" t="s">
        <v>41</v>
      </c>
      <c r="C21" s="104" t="s">
        <v>41</v>
      </c>
      <c r="D21" s="102" t="s">
        <v>43</v>
      </c>
      <c r="E21" s="103">
        <f>E9+E15</f>
        <v>5500</v>
      </c>
      <c r="F21" s="103">
        <f>F9</f>
        <v>2900</v>
      </c>
    </row>
    <row r="22" customHeight="1" spans="1:6">
      <c r="A22" s="102" t="s">
        <v>55</v>
      </c>
      <c r="B22" s="103">
        <f>B10+B16</f>
        <v>738927</v>
      </c>
      <c r="C22" s="103">
        <f>C10+C16</f>
        <v>563220</v>
      </c>
      <c r="D22" s="102" t="s">
        <v>56</v>
      </c>
      <c r="E22" s="103">
        <f>E10+E16</f>
        <v>738927</v>
      </c>
      <c r="F22" s="103">
        <f>F10+F16</f>
        <v>563220</v>
      </c>
    </row>
  </sheetData>
  <mergeCells count="4">
    <mergeCell ref="A2:F2"/>
    <mergeCell ref="A3:F3"/>
    <mergeCell ref="A4:C4"/>
    <mergeCell ref="D4:F4"/>
  </mergeCells>
  <printOptions horizontalCentered="1"/>
  <pageMargins left="0.751388888888889" right="0.751388888888889" top="0.747916666666667" bottom="1" header="0.5" footer="0.5"/>
  <pageSetup paperSize="9" scale="9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23"/>
  <sheetViews>
    <sheetView workbookViewId="0">
      <pane ySplit="4" topLeftCell="A5" activePane="bottomLeft" state="frozen"/>
      <selection/>
      <selection pane="bottomLeft" activeCell="C13" sqref="C13"/>
    </sheetView>
  </sheetViews>
  <sheetFormatPr defaultColWidth="15.625" defaultRowHeight="20" customHeight="1" outlineLevelCol="3"/>
  <cols>
    <col min="1" max="1" width="9" customWidth="1"/>
    <col min="2" max="2" width="31.25" customWidth="1"/>
    <col min="3" max="3" width="48.125" style="43" customWidth="1"/>
    <col min="4" max="4" width="15.625" style="44" customWidth="1"/>
    <col min="5" max="16384" width="15.625" customWidth="1"/>
  </cols>
  <sheetData>
    <row r="1" customHeight="1" spans="1:1">
      <c r="A1" s="5" t="s">
        <v>59</v>
      </c>
    </row>
    <row r="2" ht="48" customHeight="1" spans="1:4">
      <c r="A2" s="45" t="s">
        <v>60</v>
      </c>
      <c r="B2" s="45"/>
      <c r="C2" s="46"/>
      <c r="D2" s="47"/>
    </row>
    <row r="3" customHeight="1" spans="1:2">
      <c r="A3" s="49" t="s">
        <v>2</v>
      </c>
      <c r="B3" s="49"/>
    </row>
    <row r="4" customHeight="1" spans="1:4">
      <c r="A4" s="51" t="s">
        <v>61</v>
      </c>
      <c r="B4" s="51" t="s">
        <v>62</v>
      </c>
      <c r="C4" s="51" t="s">
        <v>63</v>
      </c>
      <c r="D4" s="52" t="s">
        <v>64</v>
      </c>
    </row>
    <row r="5" s="78" customFormat="1" customHeight="1" spans="1:4">
      <c r="A5" s="53" t="s">
        <v>65</v>
      </c>
      <c r="B5" s="54"/>
      <c r="C5" s="55"/>
      <c r="D5" s="56">
        <f>D6+D96+D122</f>
        <v>89258</v>
      </c>
    </row>
    <row r="6" s="78" customFormat="1" customHeight="1" spans="1:4">
      <c r="A6" s="53" t="s">
        <v>66</v>
      </c>
      <c r="B6" s="54"/>
      <c r="C6" s="55"/>
      <c r="D6" s="56">
        <f>SUM(D7:D95)</f>
        <v>64600</v>
      </c>
    </row>
    <row r="7" customHeight="1" spans="1:4">
      <c r="A7" s="79">
        <v>1</v>
      </c>
      <c r="B7" s="58" t="s">
        <v>67</v>
      </c>
      <c r="C7" s="59" t="s">
        <v>68</v>
      </c>
      <c r="D7" s="60">
        <v>2300</v>
      </c>
    </row>
    <row r="8" customHeight="1" spans="1:4">
      <c r="A8" s="79">
        <v>2</v>
      </c>
      <c r="B8" s="79" t="s">
        <v>69</v>
      </c>
      <c r="C8" s="80" t="s">
        <v>70</v>
      </c>
      <c r="D8" s="81">
        <v>800</v>
      </c>
    </row>
    <row r="9" customHeight="1" spans="1:4">
      <c r="A9" s="79">
        <v>3</v>
      </c>
      <c r="B9" s="79" t="s">
        <v>69</v>
      </c>
      <c r="C9" s="80" t="s">
        <v>71</v>
      </c>
      <c r="D9" s="81">
        <v>1000</v>
      </c>
    </row>
    <row r="10" customHeight="1" spans="1:4">
      <c r="A10" s="79">
        <v>4</v>
      </c>
      <c r="B10" s="58" t="s">
        <v>72</v>
      </c>
      <c r="C10" s="59" t="s">
        <v>73</v>
      </c>
      <c r="D10" s="81">
        <v>2600</v>
      </c>
    </row>
    <row r="11" customHeight="1" spans="1:4">
      <c r="A11" s="79">
        <v>5</v>
      </c>
      <c r="B11" s="58" t="s">
        <v>74</v>
      </c>
      <c r="C11" s="59" t="s">
        <v>75</v>
      </c>
      <c r="D11" s="60">
        <v>200</v>
      </c>
    </row>
    <row r="12" customHeight="1" spans="1:4">
      <c r="A12" s="79">
        <v>6</v>
      </c>
      <c r="B12" s="58" t="s">
        <v>74</v>
      </c>
      <c r="C12" s="59" t="s">
        <v>76</v>
      </c>
      <c r="D12" s="60">
        <v>200</v>
      </c>
    </row>
    <row r="13" customHeight="1" spans="1:4">
      <c r="A13" s="79">
        <v>7</v>
      </c>
      <c r="B13" s="58" t="s">
        <v>77</v>
      </c>
      <c r="C13" s="59" t="s">
        <v>78</v>
      </c>
      <c r="D13" s="60">
        <v>1000</v>
      </c>
    </row>
    <row r="14" customHeight="1" spans="1:4">
      <c r="A14" s="79">
        <v>8</v>
      </c>
      <c r="B14" s="58" t="s">
        <v>77</v>
      </c>
      <c r="C14" s="59" t="s">
        <v>79</v>
      </c>
      <c r="D14" s="60">
        <v>2000</v>
      </c>
    </row>
    <row r="15" customHeight="1" spans="1:4">
      <c r="A15" s="79">
        <v>9</v>
      </c>
      <c r="B15" s="58" t="s">
        <v>80</v>
      </c>
      <c r="C15" s="59" t="s">
        <v>81</v>
      </c>
      <c r="D15" s="60">
        <v>200</v>
      </c>
    </row>
    <row r="16" customHeight="1" spans="1:4">
      <c r="A16" s="79">
        <v>10</v>
      </c>
      <c r="B16" s="79" t="s">
        <v>82</v>
      </c>
      <c r="C16" s="80" t="s">
        <v>83</v>
      </c>
      <c r="D16" s="81">
        <v>300</v>
      </c>
    </row>
    <row r="17" customHeight="1" spans="1:4">
      <c r="A17" s="79">
        <v>11</v>
      </c>
      <c r="B17" s="79" t="s">
        <v>84</v>
      </c>
      <c r="C17" s="80" t="s">
        <v>85</v>
      </c>
      <c r="D17" s="81">
        <v>3500</v>
      </c>
    </row>
    <row r="18" customHeight="1" spans="1:4">
      <c r="A18" s="79">
        <v>12</v>
      </c>
      <c r="B18" s="79" t="s">
        <v>86</v>
      </c>
      <c r="C18" s="80" t="s">
        <v>87</v>
      </c>
      <c r="D18" s="81">
        <v>200</v>
      </c>
    </row>
    <row r="19" customHeight="1" spans="1:4">
      <c r="A19" s="79">
        <v>13</v>
      </c>
      <c r="B19" s="79" t="s">
        <v>86</v>
      </c>
      <c r="C19" s="80" t="s">
        <v>88</v>
      </c>
      <c r="D19" s="81">
        <v>800</v>
      </c>
    </row>
    <row r="20" customHeight="1" spans="1:4">
      <c r="A20" s="79">
        <v>14</v>
      </c>
      <c r="B20" s="79" t="s">
        <v>86</v>
      </c>
      <c r="C20" s="80" t="s">
        <v>89</v>
      </c>
      <c r="D20" s="81">
        <v>400</v>
      </c>
    </row>
    <row r="21" customHeight="1" spans="1:4">
      <c r="A21" s="79">
        <v>15</v>
      </c>
      <c r="B21" s="79" t="s">
        <v>86</v>
      </c>
      <c r="C21" s="80" t="s">
        <v>90</v>
      </c>
      <c r="D21" s="81">
        <v>500</v>
      </c>
    </row>
    <row r="22" customHeight="1" spans="1:4">
      <c r="A22" s="79">
        <v>16</v>
      </c>
      <c r="B22" s="58" t="s">
        <v>91</v>
      </c>
      <c r="C22" s="59" t="s">
        <v>92</v>
      </c>
      <c r="D22" s="81">
        <v>200</v>
      </c>
    </row>
    <row r="23" customHeight="1" spans="1:4">
      <c r="A23" s="79">
        <v>17</v>
      </c>
      <c r="B23" s="58" t="s">
        <v>93</v>
      </c>
      <c r="C23" s="59" t="s">
        <v>94</v>
      </c>
      <c r="D23" s="60">
        <v>100</v>
      </c>
    </row>
    <row r="24" customHeight="1" spans="1:4">
      <c r="A24" s="79">
        <v>18</v>
      </c>
      <c r="B24" s="58" t="s">
        <v>72</v>
      </c>
      <c r="C24" s="59" t="s">
        <v>95</v>
      </c>
      <c r="D24" s="81">
        <v>2000</v>
      </c>
    </row>
    <row r="25" customHeight="1" spans="1:4">
      <c r="A25" s="79">
        <v>19</v>
      </c>
      <c r="B25" s="58" t="s">
        <v>96</v>
      </c>
      <c r="C25" s="59" t="s">
        <v>97</v>
      </c>
      <c r="D25" s="81">
        <v>500</v>
      </c>
    </row>
    <row r="26" customHeight="1" spans="1:4">
      <c r="A26" s="79">
        <v>20</v>
      </c>
      <c r="B26" s="58" t="s">
        <v>96</v>
      </c>
      <c r="C26" s="59" t="s">
        <v>98</v>
      </c>
      <c r="D26" s="81">
        <v>700</v>
      </c>
    </row>
    <row r="27" customHeight="1" spans="1:4">
      <c r="A27" s="79">
        <v>21</v>
      </c>
      <c r="B27" s="58" t="s">
        <v>99</v>
      </c>
      <c r="C27" s="59" t="s">
        <v>100</v>
      </c>
      <c r="D27" s="81">
        <v>800</v>
      </c>
    </row>
    <row r="28" customHeight="1" spans="1:4">
      <c r="A28" s="79">
        <v>22</v>
      </c>
      <c r="B28" s="58" t="s">
        <v>99</v>
      </c>
      <c r="C28" s="59" t="s">
        <v>101</v>
      </c>
      <c r="D28" s="81">
        <v>800</v>
      </c>
    </row>
    <row r="29" customHeight="1" spans="1:4">
      <c r="A29" s="79">
        <v>23</v>
      </c>
      <c r="B29" s="58" t="s">
        <v>102</v>
      </c>
      <c r="C29" s="59" t="s">
        <v>103</v>
      </c>
      <c r="D29" s="81">
        <v>600</v>
      </c>
    </row>
    <row r="30" customHeight="1" spans="1:4">
      <c r="A30" s="79">
        <v>24</v>
      </c>
      <c r="B30" s="58" t="s">
        <v>102</v>
      </c>
      <c r="C30" s="59" t="s">
        <v>104</v>
      </c>
      <c r="D30" s="81">
        <v>500</v>
      </c>
    </row>
    <row r="31" customHeight="1" spans="1:4">
      <c r="A31" s="79">
        <v>25</v>
      </c>
      <c r="B31" s="79" t="s">
        <v>105</v>
      </c>
      <c r="C31" s="80" t="s">
        <v>106</v>
      </c>
      <c r="D31" s="81">
        <v>300</v>
      </c>
    </row>
    <row r="32" ht="28" customHeight="1" spans="1:4">
      <c r="A32" s="79">
        <v>26</v>
      </c>
      <c r="B32" s="79" t="s">
        <v>107</v>
      </c>
      <c r="C32" s="80" t="s">
        <v>108</v>
      </c>
      <c r="D32" s="81">
        <v>800</v>
      </c>
    </row>
    <row r="33" ht="29" customHeight="1" spans="1:4">
      <c r="A33" s="79">
        <v>27</v>
      </c>
      <c r="B33" s="79" t="s">
        <v>107</v>
      </c>
      <c r="C33" s="80" t="s">
        <v>109</v>
      </c>
      <c r="D33" s="81">
        <v>200</v>
      </c>
    </row>
    <row r="34" customHeight="1" spans="1:4">
      <c r="A34" s="79">
        <v>28</v>
      </c>
      <c r="B34" s="79" t="s">
        <v>110</v>
      </c>
      <c r="C34" s="80" t="s">
        <v>111</v>
      </c>
      <c r="D34" s="81">
        <v>300</v>
      </c>
    </row>
    <row r="35" customHeight="1" spans="1:4">
      <c r="A35" s="79">
        <v>29</v>
      </c>
      <c r="B35" s="79" t="s">
        <v>112</v>
      </c>
      <c r="C35" s="80" t="s">
        <v>113</v>
      </c>
      <c r="D35" s="81">
        <v>200</v>
      </c>
    </row>
    <row r="36" customHeight="1" spans="1:4">
      <c r="A36" s="79">
        <v>30</v>
      </c>
      <c r="B36" s="79" t="s">
        <v>112</v>
      </c>
      <c r="C36" s="80" t="s">
        <v>114</v>
      </c>
      <c r="D36" s="81">
        <v>500</v>
      </c>
    </row>
    <row r="37" customHeight="1" spans="1:4">
      <c r="A37" s="79">
        <v>31</v>
      </c>
      <c r="B37" s="79" t="s">
        <v>115</v>
      </c>
      <c r="C37" s="80" t="s">
        <v>116</v>
      </c>
      <c r="D37" s="81">
        <v>800</v>
      </c>
    </row>
    <row r="38" customHeight="1" spans="1:4">
      <c r="A38" s="79">
        <v>32</v>
      </c>
      <c r="B38" s="79" t="s">
        <v>117</v>
      </c>
      <c r="C38" s="80" t="s">
        <v>118</v>
      </c>
      <c r="D38" s="81">
        <v>300</v>
      </c>
    </row>
    <row r="39" customHeight="1" spans="1:4">
      <c r="A39" s="79">
        <v>33</v>
      </c>
      <c r="B39" s="79" t="s">
        <v>119</v>
      </c>
      <c r="C39" s="80" t="s">
        <v>120</v>
      </c>
      <c r="D39" s="81">
        <v>500</v>
      </c>
    </row>
    <row r="40" customHeight="1" spans="1:4">
      <c r="A40" s="79">
        <v>34</v>
      </c>
      <c r="B40" s="79" t="s">
        <v>121</v>
      </c>
      <c r="C40" s="80" t="s">
        <v>122</v>
      </c>
      <c r="D40" s="81">
        <v>200</v>
      </c>
    </row>
    <row r="41" customHeight="1" spans="1:4">
      <c r="A41" s="79">
        <v>35</v>
      </c>
      <c r="B41" s="79" t="s">
        <v>123</v>
      </c>
      <c r="C41" s="80" t="s">
        <v>124</v>
      </c>
      <c r="D41" s="81">
        <v>600</v>
      </c>
    </row>
    <row r="42" customHeight="1" spans="1:4">
      <c r="A42" s="79">
        <v>36</v>
      </c>
      <c r="B42" s="79" t="s">
        <v>123</v>
      </c>
      <c r="C42" s="80" t="s">
        <v>125</v>
      </c>
      <c r="D42" s="81">
        <v>200</v>
      </c>
    </row>
    <row r="43" ht="29" customHeight="1" spans="1:4">
      <c r="A43" s="79">
        <v>37</v>
      </c>
      <c r="B43" s="79" t="s">
        <v>123</v>
      </c>
      <c r="C43" s="80" t="s">
        <v>126</v>
      </c>
      <c r="D43" s="81">
        <v>200</v>
      </c>
    </row>
    <row r="44" customHeight="1" spans="1:4">
      <c r="A44" s="79">
        <v>38</v>
      </c>
      <c r="B44" s="79" t="s">
        <v>127</v>
      </c>
      <c r="C44" s="80" t="s">
        <v>128</v>
      </c>
      <c r="D44" s="81">
        <v>800</v>
      </c>
    </row>
    <row r="45" customHeight="1" spans="1:4">
      <c r="A45" s="79">
        <v>39</v>
      </c>
      <c r="B45" s="79" t="s">
        <v>127</v>
      </c>
      <c r="C45" s="80" t="s">
        <v>129</v>
      </c>
      <c r="D45" s="81">
        <v>500</v>
      </c>
    </row>
    <row r="46" customHeight="1" spans="1:4">
      <c r="A46" s="79">
        <v>40</v>
      </c>
      <c r="B46" s="79" t="s">
        <v>127</v>
      </c>
      <c r="C46" s="80" t="s">
        <v>130</v>
      </c>
      <c r="D46" s="81">
        <v>200</v>
      </c>
    </row>
    <row r="47" customHeight="1" spans="1:4">
      <c r="A47" s="79">
        <v>41</v>
      </c>
      <c r="B47" s="82" t="s">
        <v>84</v>
      </c>
      <c r="C47" s="83" t="s">
        <v>131</v>
      </c>
      <c r="D47" s="63">
        <v>8500</v>
      </c>
    </row>
    <row r="48" customHeight="1" spans="1:4">
      <c r="A48" s="79">
        <v>42</v>
      </c>
      <c r="B48" s="82" t="s">
        <v>67</v>
      </c>
      <c r="C48" s="83" t="s">
        <v>132</v>
      </c>
      <c r="D48" s="63">
        <v>3600</v>
      </c>
    </row>
    <row r="49" customHeight="1" spans="1:4">
      <c r="A49" s="79">
        <v>43</v>
      </c>
      <c r="B49" s="82" t="s">
        <v>67</v>
      </c>
      <c r="C49" s="83" t="s">
        <v>133</v>
      </c>
      <c r="D49" s="63">
        <v>1500</v>
      </c>
    </row>
    <row r="50" customHeight="1" spans="1:4">
      <c r="A50" s="79">
        <v>44</v>
      </c>
      <c r="B50" s="82" t="s">
        <v>134</v>
      </c>
      <c r="C50" s="83" t="s">
        <v>135</v>
      </c>
      <c r="D50" s="63">
        <v>600</v>
      </c>
    </row>
    <row r="51" customHeight="1" spans="1:4">
      <c r="A51" s="79">
        <v>45</v>
      </c>
      <c r="B51" s="84" t="s">
        <v>136</v>
      </c>
      <c r="C51" s="85" t="s">
        <v>137</v>
      </c>
      <c r="D51" s="60">
        <v>1500</v>
      </c>
    </row>
    <row r="52" customHeight="1" spans="1:4">
      <c r="A52" s="79">
        <v>46</v>
      </c>
      <c r="B52" s="84" t="s">
        <v>138</v>
      </c>
      <c r="C52" s="85" t="s">
        <v>71</v>
      </c>
      <c r="D52" s="63">
        <v>2000</v>
      </c>
    </row>
    <row r="53" ht="27" customHeight="1" spans="1:4">
      <c r="A53" s="79">
        <v>47</v>
      </c>
      <c r="B53" s="82" t="s">
        <v>139</v>
      </c>
      <c r="C53" s="83" t="s">
        <v>140</v>
      </c>
      <c r="D53" s="63">
        <v>300</v>
      </c>
    </row>
    <row r="54" ht="29" customHeight="1" spans="1:4">
      <c r="A54" s="79">
        <v>48</v>
      </c>
      <c r="B54" s="84" t="s">
        <v>67</v>
      </c>
      <c r="C54" s="85" t="s">
        <v>141</v>
      </c>
      <c r="D54" s="63">
        <v>200</v>
      </c>
    </row>
    <row r="55" customHeight="1" spans="1:4">
      <c r="A55" s="79">
        <v>49</v>
      </c>
      <c r="B55" s="86" t="s">
        <v>134</v>
      </c>
      <c r="C55" s="83" t="s">
        <v>142</v>
      </c>
      <c r="D55" s="63">
        <v>600</v>
      </c>
    </row>
    <row r="56" customHeight="1" spans="1:4">
      <c r="A56" s="79">
        <v>50</v>
      </c>
      <c r="B56" s="86" t="s">
        <v>134</v>
      </c>
      <c r="C56" s="85" t="s">
        <v>143</v>
      </c>
      <c r="D56" s="63">
        <v>400</v>
      </c>
    </row>
    <row r="57" customHeight="1" spans="1:4">
      <c r="A57" s="79">
        <v>51</v>
      </c>
      <c r="B57" s="82" t="s">
        <v>144</v>
      </c>
      <c r="C57" s="83" t="s">
        <v>145</v>
      </c>
      <c r="D57" s="63">
        <v>900</v>
      </c>
    </row>
    <row r="58" customHeight="1" spans="1:4">
      <c r="A58" s="79">
        <v>52</v>
      </c>
      <c r="B58" s="82" t="s">
        <v>105</v>
      </c>
      <c r="C58" s="83" t="s">
        <v>146</v>
      </c>
      <c r="D58" s="63">
        <v>300</v>
      </c>
    </row>
    <row r="59" customHeight="1" spans="1:4">
      <c r="A59" s="79">
        <v>53</v>
      </c>
      <c r="B59" s="82" t="s">
        <v>105</v>
      </c>
      <c r="C59" s="83" t="s">
        <v>147</v>
      </c>
      <c r="D59" s="63">
        <v>200</v>
      </c>
    </row>
    <row r="60" customHeight="1" spans="1:4">
      <c r="A60" s="79">
        <v>54</v>
      </c>
      <c r="B60" s="86" t="s">
        <v>148</v>
      </c>
      <c r="C60" s="83" t="s">
        <v>149</v>
      </c>
      <c r="D60" s="60">
        <v>200</v>
      </c>
    </row>
    <row r="61" customHeight="1" spans="1:4">
      <c r="A61" s="79">
        <v>55</v>
      </c>
      <c r="B61" s="84" t="s">
        <v>150</v>
      </c>
      <c r="C61" s="83" t="s">
        <v>151</v>
      </c>
      <c r="D61" s="60">
        <v>500</v>
      </c>
    </row>
    <row r="62" customHeight="1" spans="1:4">
      <c r="A62" s="79">
        <v>56</v>
      </c>
      <c r="B62" s="79" t="s">
        <v>67</v>
      </c>
      <c r="C62" s="87" t="s">
        <v>152</v>
      </c>
      <c r="D62" s="81">
        <v>1200</v>
      </c>
    </row>
    <row r="63" customHeight="1" spans="1:4">
      <c r="A63" s="79">
        <v>57</v>
      </c>
      <c r="B63" s="58" t="s">
        <v>93</v>
      </c>
      <c r="C63" s="88" t="s">
        <v>153</v>
      </c>
      <c r="D63" s="60">
        <v>300</v>
      </c>
    </row>
    <row r="64" customHeight="1" spans="1:4">
      <c r="A64" s="79">
        <v>58</v>
      </c>
      <c r="B64" s="79" t="s">
        <v>154</v>
      </c>
      <c r="C64" s="87" t="s">
        <v>155</v>
      </c>
      <c r="D64" s="81">
        <v>200</v>
      </c>
    </row>
    <row r="65" customHeight="1" spans="1:4">
      <c r="A65" s="79">
        <v>59</v>
      </c>
      <c r="B65" s="58" t="s">
        <v>72</v>
      </c>
      <c r="C65" s="88" t="s">
        <v>156</v>
      </c>
      <c r="D65" s="81">
        <v>500</v>
      </c>
    </row>
    <row r="66" customHeight="1" spans="1:4">
      <c r="A66" s="79">
        <v>60</v>
      </c>
      <c r="B66" s="58" t="s">
        <v>72</v>
      </c>
      <c r="C66" s="88" t="s">
        <v>157</v>
      </c>
      <c r="D66" s="81">
        <v>200</v>
      </c>
    </row>
    <row r="67" customHeight="1" spans="1:4">
      <c r="A67" s="79">
        <v>61</v>
      </c>
      <c r="B67" s="58" t="s">
        <v>96</v>
      </c>
      <c r="C67" s="88" t="s">
        <v>158</v>
      </c>
      <c r="D67" s="81">
        <v>100</v>
      </c>
    </row>
    <row r="68" customHeight="1" spans="1:4">
      <c r="A68" s="79">
        <v>62</v>
      </c>
      <c r="B68" s="58" t="s">
        <v>96</v>
      </c>
      <c r="C68" s="88" t="s">
        <v>159</v>
      </c>
      <c r="D68" s="81">
        <v>300</v>
      </c>
    </row>
    <row r="69" ht="30" customHeight="1" spans="1:4">
      <c r="A69" s="79">
        <v>63</v>
      </c>
      <c r="B69" s="58" t="s">
        <v>160</v>
      </c>
      <c r="C69" s="88" t="s">
        <v>161</v>
      </c>
      <c r="D69" s="81">
        <v>700</v>
      </c>
    </row>
    <row r="70" customHeight="1" spans="1:4">
      <c r="A70" s="79">
        <v>64</v>
      </c>
      <c r="B70" s="79" t="s">
        <v>102</v>
      </c>
      <c r="C70" s="87" t="s">
        <v>162</v>
      </c>
      <c r="D70" s="81">
        <v>2000</v>
      </c>
    </row>
    <row r="71" customHeight="1" spans="1:4">
      <c r="A71" s="79">
        <v>65</v>
      </c>
      <c r="B71" s="58" t="s">
        <v>102</v>
      </c>
      <c r="C71" s="88" t="s">
        <v>104</v>
      </c>
      <c r="D71" s="81">
        <v>1000</v>
      </c>
    </row>
    <row r="72" customHeight="1" spans="1:4">
      <c r="A72" s="79">
        <v>66</v>
      </c>
      <c r="B72" s="82" t="s">
        <v>105</v>
      </c>
      <c r="C72" s="88" t="s">
        <v>163</v>
      </c>
      <c r="D72" s="81">
        <v>500</v>
      </c>
    </row>
    <row r="73" customHeight="1" spans="1:4">
      <c r="A73" s="79">
        <v>67</v>
      </c>
      <c r="B73" s="79" t="s">
        <v>164</v>
      </c>
      <c r="C73" s="87" t="s">
        <v>165</v>
      </c>
      <c r="D73" s="81">
        <v>500</v>
      </c>
    </row>
    <row r="74" customHeight="1" spans="1:4">
      <c r="A74" s="79">
        <v>68</v>
      </c>
      <c r="B74" s="79" t="s">
        <v>110</v>
      </c>
      <c r="C74" s="87" t="s">
        <v>166</v>
      </c>
      <c r="D74" s="81">
        <v>100</v>
      </c>
    </row>
    <row r="75" customHeight="1" spans="1:4">
      <c r="A75" s="79">
        <v>69</v>
      </c>
      <c r="B75" s="84" t="s">
        <v>167</v>
      </c>
      <c r="C75" s="85" t="s">
        <v>168</v>
      </c>
      <c r="D75" s="63">
        <v>300</v>
      </c>
    </row>
    <row r="76" customHeight="1" spans="1:4">
      <c r="A76" s="79">
        <v>70</v>
      </c>
      <c r="B76" s="84" t="s">
        <v>169</v>
      </c>
      <c r="C76" s="85" t="s">
        <v>170</v>
      </c>
      <c r="D76" s="63">
        <v>400</v>
      </c>
    </row>
    <row r="77" customHeight="1" spans="1:4">
      <c r="A77" s="79">
        <v>71</v>
      </c>
      <c r="B77" s="84" t="s">
        <v>171</v>
      </c>
      <c r="C77" s="85" t="s">
        <v>172</v>
      </c>
      <c r="D77" s="63">
        <v>200</v>
      </c>
    </row>
    <row r="78" ht="29" customHeight="1" spans="1:4">
      <c r="A78" s="79">
        <v>72</v>
      </c>
      <c r="B78" s="84" t="s">
        <v>99</v>
      </c>
      <c r="C78" s="85" t="s">
        <v>173</v>
      </c>
      <c r="D78" s="63">
        <v>100</v>
      </c>
    </row>
    <row r="79" customHeight="1" spans="1:4">
      <c r="A79" s="79">
        <v>73</v>
      </c>
      <c r="B79" s="84" t="s">
        <v>160</v>
      </c>
      <c r="C79" s="85" t="s">
        <v>174</v>
      </c>
      <c r="D79" s="63">
        <v>200</v>
      </c>
    </row>
    <row r="80" customHeight="1" spans="1:4">
      <c r="A80" s="79">
        <v>74</v>
      </c>
      <c r="B80" s="89" t="s">
        <v>102</v>
      </c>
      <c r="C80" s="85" t="s">
        <v>175</v>
      </c>
      <c r="D80" s="63">
        <v>300</v>
      </c>
    </row>
    <row r="81" customHeight="1" spans="1:4">
      <c r="A81" s="79">
        <v>75</v>
      </c>
      <c r="B81" s="89" t="s">
        <v>102</v>
      </c>
      <c r="C81" s="85" t="s">
        <v>103</v>
      </c>
      <c r="D81" s="63">
        <v>100</v>
      </c>
    </row>
    <row r="82" customHeight="1" spans="1:4">
      <c r="A82" s="79">
        <v>76</v>
      </c>
      <c r="B82" s="84" t="s">
        <v>176</v>
      </c>
      <c r="C82" s="85" t="s">
        <v>177</v>
      </c>
      <c r="D82" s="63">
        <v>100</v>
      </c>
    </row>
    <row r="83" customHeight="1" spans="1:4">
      <c r="A83" s="79">
        <v>77</v>
      </c>
      <c r="B83" s="84" t="s">
        <v>178</v>
      </c>
      <c r="C83" s="85" t="s">
        <v>179</v>
      </c>
      <c r="D83" s="63">
        <v>100</v>
      </c>
    </row>
    <row r="84" customHeight="1" spans="1:4">
      <c r="A84" s="79">
        <v>78</v>
      </c>
      <c r="B84" s="84" t="s">
        <v>180</v>
      </c>
      <c r="C84" s="85" t="s">
        <v>181</v>
      </c>
      <c r="D84" s="63">
        <v>100</v>
      </c>
    </row>
    <row r="85" customHeight="1" spans="1:4">
      <c r="A85" s="79">
        <v>79</v>
      </c>
      <c r="B85" s="86" t="s">
        <v>148</v>
      </c>
      <c r="C85" s="83" t="s">
        <v>182</v>
      </c>
      <c r="D85" s="63">
        <v>100</v>
      </c>
    </row>
    <row r="86" customHeight="1" spans="1:4">
      <c r="A86" s="79">
        <v>80</v>
      </c>
      <c r="B86" s="84" t="s">
        <v>183</v>
      </c>
      <c r="C86" s="85" t="s">
        <v>184</v>
      </c>
      <c r="D86" s="63">
        <v>200</v>
      </c>
    </row>
    <row r="87" customHeight="1" spans="1:4">
      <c r="A87" s="79">
        <v>81</v>
      </c>
      <c r="B87" s="58" t="s">
        <v>72</v>
      </c>
      <c r="C87" s="88" t="s">
        <v>185</v>
      </c>
      <c r="D87" s="81">
        <v>500</v>
      </c>
    </row>
    <row r="88" customHeight="1" spans="1:4">
      <c r="A88" s="79">
        <v>82</v>
      </c>
      <c r="B88" s="58" t="s">
        <v>72</v>
      </c>
      <c r="C88" s="88" t="s">
        <v>186</v>
      </c>
      <c r="D88" s="81">
        <v>500</v>
      </c>
    </row>
    <row r="89" customHeight="1" spans="1:4">
      <c r="A89" s="79">
        <v>83</v>
      </c>
      <c r="B89" s="58" t="s">
        <v>134</v>
      </c>
      <c r="C89" s="59" t="s">
        <v>187</v>
      </c>
      <c r="D89" s="60">
        <v>500</v>
      </c>
    </row>
    <row r="90" customHeight="1" spans="1:4">
      <c r="A90" s="79">
        <v>84</v>
      </c>
      <c r="B90" s="58" t="s">
        <v>72</v>
      </c>
      <c r="C90" s="59" t="s">
        <v>73</v>
      </c>
      <c r="D90" s="60">
        <v>2000</v>
      </c>
    </row>
    <row r="91" customHeight="1" spans="1:4">
      <c r="A91" s="79">
        <v>85</v>
      </c>
      <c r="B91" s="58" t="s">
        <v>188</v>
      </c>
      <c r="C91" s="59" t="s">
        <v>189</v>
      </c>
      <c r="D91" s="60">
        <v>200</v>
      </c>
    </row>
    <row r="92" customHeight="1" spans="1:4">
      <c r="A92" s="79">
        <v>86</v>
      </c>
      <c r="B92" s="58" t="s">
        <v>86</v>
      </c>
      <c r="C92" s="59" t="s">
        <v>90</v>
      </c>
      <c r="D92" s="60">
        <v>200</v>
      </c>
    </row>
    <row r="93" customHeight="1" spans="1:4">
      <c r="A93" s="79">
        <v>87</v>
      </c>
      <c r="B93" s="58" t="s">
        <v>190</v>
      </c>
      <c r="C93" s="59" t="s">
        <v>191</v>
      </c>
      <c r="D93" s="60">
        <v>500</v>
      </c>
    </row>
    <row r="94" customHeight="1" spans="1:4">
      <c r="A94" s="79">
        <v>88</v>
      </c>
      <c r="B94" s="79" t="s">
        <v>192</v>
      </c>
      <c r="C94" s="59" t="s">
        <v>193</v>
      </c>
      <c r="D94" s="60">
        <v>100</v>
      </c>
    </row>
    <row r="95" customHeight="1" spans="1:4">
      <c r="A95" s="79">
        <v>89</v>
      </c>
      <c r="B95" s="79" t="s">
        <v>194</v>
      </c>
      <c r="C95" s="80" t="s">
        <v>195</v>
      </c>
      <c r="D95" s="60">
        <v>200</v>
      </c>
    </row>
    <row r="96" customHeight="1" spans="1:4">
      <c r="A96" s="53" t="s">
        <v>196</v>
      </c>
      <c r="B96" s="54"/>
      <c r="C96" s="55"/>
      <c r="D96" s="56">
        <f>SUM(D97:D121)</f>
        <v>17500</v>
      </c>
    </row>
    <row r="97" customHeight="1" spans="1:4">
      <c r="A97" s="90">
        <v>90</v>
      </c>
      <c r="B97" s="58" t="s">
        <v>197</v>
      </c>
      <c r="C97" s="91" t="s">
        <v>198</v>
      </c>
      <c r="D97" s="60">
        <v>1350</v>
      </c>
    </row>
    <row r="98" ht="30" customHeight="1" spans="1:4">
      <c r="A98" s="90">
        <v>91</v>
      </c>
      <c r="B98" s="58" t="s">
        <v>82</v>
      </c>
      <c r="C98" s="75" t="s">
        <v>199</v>
      </c>
      <c r="D98" s="60">
        <v>200</v>
      </c>
    </row>
    <row r="99" customHeight="1" spans="1:4">
      <c r="A99" s="90">
        <v>92</v>
      </c>
      <c r="B99" s="58" t="s">
        <v>72</v>
      </c>
      <c r="C99" s="59" t="s">
        <v>200</v>
      </c>
      <c r="D99" s="60">
        <v>2520</v>
      </c>
    </row>
    <row r="100" customHeight="1" spans="1:4">
      <c r="A100" s="90">
        <v>93</v>
      </c>
      <c r="B100" s="58" t="s">
        <v>72</v>
      </c>
      <c r="C100" s="59" t="s">
        <v>201</v>
      </c>
      <c r="D100" s="60">
        <v>203</v>
      </c>
    </row>
    <row r="101" ht="18" customHeight="1" spans="1:4">
      <c r="A101" s="90">
        <v>94</v>
      </c>
      <c r="B101" s="58" t="s">
        <v>82</v>
      </c>
      <c r="C101" s="75" t="s">
        <v>202</v>
      </c>
      <c r="D101" s="60">
        <v>450</v>
      </c>
    </row>
    <row r="102" ht="30" customHeight="1" spans="1:4">
      <c r="A102" s="90">
        <v>95</v>
      </c>
      <c r="B102" s="58" t="s">
        <v>82</v>
      </c>
      <c r="C102" s="75" t="s">
        <v>203</v>
      </c>
      <c r="D102" s="60">
        <v>110</v>
      </c>
    </row>
    <row r="103" customHeight="1" spans="1:4">
      <c r="A103" s="90">
        <v>96</v>
      </c>
      <c r="B103" s="58" t="s">
        <v>164</v>
      </c>
      <c r="C103" s="75" t="s">
        <v>204</v>
      </c>
      <c r="D103" s="92">
        <v>270</v>
      </c>
    </row>
    <row r="104" customHeight="1" spans="1:4">
      <c r="A104" s="90">
        <v>97</v>
      </c>
      <c r="B104" s="58" t="s">
        <v>86</v>
      </c>
      <c r="C104" s="75" t="s">
        <v>205</v>
      </c>
      <c r="D104" s="92">
        <v>350</v>
      </c>
    </row>
    <row r="105" customHeight="1" spans="1:4">
      <c r="A105" s="90">
        <v>98</v>
      </c>
      <c r="B105" s="58" t="s">
        <v>86</v>
      </c>
      <c r="C105" s="75" t="s">
        <v>206</v>
      </c>
      <c r="D105" s="92">
        <v>50</v>
      </c>
    </row>
    <row r="106" customHeight="1" spans="1:4">
      <c r="A106" s="90">
        <v>99</v>
      </c>
      <c r="B106" s="58" t="s">
        <v>86</v>
      </c>
      <c r="C106" s="75" t="s">
        <v>207</v>
      </c>
      <c r="D106" s="60">
        <v>100</v>
      </c>
    </row>
    <row r="107" customHeight="1" spans="1:4">
      <c r="A107" s="90">
        <v>100</v>
      </c>
      <c r="B107" s="58" t="s">
        <v>67</v>
      </c>
      <c r="C107" s="75" t="s">
        <v>208</v>
      </c>
      <c r="D107" s="81">
        <v>175</v>
      </c>
    </row>
    <row r="108" customHeight="1" spans="1:4">
      <c r="A108" s="90">
        <v>101</v>
      </c>
      <c r="B108" s="58" t="s">
        <v>67</v>
      </c>
      <c r="C108" s="75" t="s">
        <v>209</v>
      </c>
      <c r="D108" s="81">
        <v>230</v>
      </c>
    </row>
    <row r="109" customHeight="1" spans="1:4">
      <c r="A109" s="90">
        <v>102</v>
      </c>
      <c r="B109" s="58" t="s">
        <v>110</v>
      </c>
      <c r="C109" s="75" t="s">
        <v>210</v>
      </c>
      <c r="D109" s="60">
        <v>500</v>
      </c>
    </row>
    <row r="110" customHeight="1" spans="1:4">
      <c r="A110" s="90">
        <v>103</v>
      </c>
      <c r="B110" s="58" t="s">
        <v>211</v>
      </c>
      <c r="C110" s="75" t="s">
        <v>212</v>
      </c>
      <c r="D110" s="60">
        <v>1500</v>
      </c>
    </row>
    <row r="111" ht="33" customHeight="1" spans="1:4">
      <c r="A111" s="90">
        <v>104</v>
      </c>
      <c r="B111" s="58" t="s">
        <v>213</v>
      </c>
      <c r="C111" s="75" t="s">
        <v>214</v>
      </c>
      <c r="D111" s="60">
        <v>137</v>
      </c>
    </row>
    <row r="112" customHeight="1" spans="1:4">
      <c r="A112" s="90">
        <v>105</v>
      </c>
      <c r="B112" s="58" t="s">
        <v>105</v>
      </c>
      <c r="C112" s="59" t="s">
        <v>215</v>
      </c>
      <c r="D112" s="60">
        <v>1500</v>
      </c>
    </row>
    <row r="113" ht="33" customHeight="1" spans="1:4">
      <c r="A113" s="90">
        <v>106</v>
      </c>
      <c r="B113" s="58" t="s">
        <v>216</v>
      </c>
      <c r="C113" s="75" t="s">
        <v>217</v>
      </c>
      <c r="D113" s="60">
        <v>2000</v>
      </c>
    </row>
    <row r="114" customHeight="1" spans="1:4">
      <c r="A114" s="90">
        <v>107</v>
      </c>
      <c r="B114" s="58" t="s">
        <v>82</v>
      </c>
      <c r="C114" s="77" t="s">
        <v>218</v>
      </c>
      <c r="D114" s="60">
        <v>300</v>
      </c>
    </row>
    <row r="115" customHeight="1" spans="1:4">
      <c r="A115" s="90">
        <v>108</v>
      </c>
      <c r="B115" s="58" t="s">
        <v>219</v>
      </c>
      <c r="C115" s="75" t="s">
        <v>220</v>
      </c>
      <c r="D115" s="60">
        <v>575</v>
      </c>
    </row>
    <row r="116" customHeight="1" spans="1:4">
      <c r="A116" s="90">
        <v>109</v>
      </c>
      <c r="B116" s="93" t="s">
        <v>221</v>
      </c>
      <c r="C116" s="94" t="s">
        <v>222</v>
      </c>
      <c r="D116" s="95">
        <v>2000</v>
      </c>
    </row>
    <row r="117" customHeight="1" spans="1:4">
      <c r="A117" s="90">
        <v>110</v>
      </c>
      <c r="B117" s="93" t="s">
        <v>221</v>
      </c>
      <c r="C117" s="94" t="s">
        <v>223</v>
      </c>
      <c r="D117" s="95">
        <v>500</v>
      </c>
    </row>
    <row r="118" customHeight="1" spans="1:4">
      <c r="A118" s="90">
        <v>111</v>
      </c>
      <c r="B118" s="58" t="s">
        <v>127</v>
      </c>
      <c r="C118" s="77" t="s">
        <v>224</v>
      </c>
      <c r="D118" s="61">
        <v>300</v>
      </c>
    </row>
    <row r="119" customHeight="1" spans="1:4">
      <c r="A119" s="90">
        <v>112</v>
      </c>
      <c r="B119" s="58" t="s">
        <v>82</v>
      </c>
      <c r="C119" s="96" t="s">
        <v>225</v>
      </c>
      <c r="D119" s="92">
        <v>1285</v>
      </c>
    </row>
    <row r="120" customHeight="1" spans="1:4">
      <c r="A120" s="90">
        <v>113</v>
      </c>
      <c r="B120" s="58" t="s">
        <v>82</v>
      </c>
      <c r="C120" s="96" t="s">
        <v>226</v>
      </c>
      <c r="D120" s="92">
        <v>313</v>
      </c>
    </row>
    <row r="121" customHeight="1" spans="1:4">
      <c r="A121" s="90">
        <v>114</v>
      </c>
      <c r="B121" s="58" t="s">
        <v>227</v>
      </c>
      <c r="C121" s="97" t="s">
        <v>228</v>
      </c>
      <c r="D121" s="92">
        <v>582</v>
      </c>
    </row>
    <row r="122" customHeight="1" spans="1:4">
      <c r="A122" s="53" t="s">
        <v>229</v>
      </c>
      <c r="B122" s="54"/>
      <c r="C122" s="55"/>
      <c r="D122" s="56">
        <f>SUM(D123:D211)</f>
        <v>7158</v>
      </c>
    </row>
    <row r="123" customHeight="1" spans="1:4">
      <c r="A123" s="90">
        <v>115</v>
      </c>
      <c r="B123" s="58" t="s">
        <v>230</v>
      </c>
      <c r="C123" s="91" t="s">
        <v>231</v>
      </c>
      <c r="D123" s="60">
        <v>7158</v>
      </c>
    </row>
  </sheetData>
  <autoFilter ref="A4:D123">
    <extLst/>
  </autoFilter>
  <mergeCells count="6">
    <mergeCell ref="A2:D2"/>
    <mergeCell ref="A3:D3"/>
    <mergeCell ref="A5:C5"/>
    <mergeCell ref="A6:C6"/>
    <mergeCell ref="A96:C96"/>
    <mergeCell ref="A122:C122"/>
  </mergeCells>
  <printOptions horizontalCentered="1"/>
  <pageMargins left="0.629861111111111" right="0.751388888888889" top="0.826388888888889" bottom="0.826388888888889" header="0.5" footer="0.5"/>
  <pageSetup paperSize="9" scale="86"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
  <sheetViews>
    <sheetView workbookViewId="0">
      <pane ySplit="4" topLeftCell="A5" activePane="bottomLeft" state="frozen"/>
      <selection/>
      <selection pane="bottomLeft" activeCell="D11" sqref="D11"/>
    </sheetView>
  </sheetViews>
  <sheetFormatPr defaultColWidth="15.625" defaultRowHeight="20" customHeight="1" outlineLevelCol="6"/>
  <cols>
    <col min="1" max="1" width="15.625" customWidth="1"/>
    <col min="2" max="2" width="27" customWidth="1"/>
    <col min="3" max="3" width="58.375" style="43" customWidth="1"/>
    <col min="4" max="4" width="15.625" style="44" customWidth="1"/>
    <col min="5" max="5" width="26.75" customWidth="1"/>
    <col min="6" max="16383" width="15.625" customWidth="1"/>
  </cols>
  <sheetData>
    <row r="1" customHeight="1" spans="1:1">
      <c r="A1" s="5" t="s">
        <v>232</v>
      </c>
    </row>
    <row r="2" ht="35" customHeight="1" spans="1:6">
      <c r="A2" s="45" t="s">
        <v>233</v>
      </c>
      <c r="B2" s="45"/>
      <c r="C2" s="46"/>
      <c r="D2" s="47"/>
      <c r="E2" s="48"/>
      <c r="F2" s="48"/>
    </row>
    <row r="3" customHeight="1" spans="1:6">
      <c r="A3" s="49" t="s">
        <v>2</v>
      </c>
      <c r="B3" s="49"/>
      <c r="E3" s="50"/>
      <c r="F3" s="50"/>
    </row>
    <row r="4" s="41" customFormat="1" customHeight="1" spans="1:4">
      <c r="A4" s="51" t="s">
        <v>61</v>
      </c>
      <c r="B4" s="51" t="s">
        <v>62</v>
      </c>
      <c r="C4" s="51" t="s">
        <v>63</v>
      </c>
      <c r="D4" s="52" t="s">
        <v>64</v>
      </c>
    </row>
    <row r="5" s="41" customFormat="1" customHeight="1" spans="1:4">
      <c r="A5" s="53" t="s">
        <v>65</v>
      </c>
      <c r="B5" s="54"/>
      <c r="C5" s="55"/>
      <c r="D5" s="56">
        <f>D6+D12+D43+D45</f>
        <v>159861</v>
      </c>
    </row>
    <row r="6" s="41" customFormat="1" customHeight="1" spans="1:4">
      <c r="A6" s="53" t="s">
        <v>234</v>
      </c>
      <c r="B6" s="54"/>
      <c r="C6" s="55"/>
      <c r="D6" s="56">
        <f>SUM(D7:D11)</f>
        <v>36881</v>
      </c>
    </row>
    <row r="7" s="41" customFormat="1" customHeight="1" spans="1:4">
      <c r="A7" s="57">
        <v>1</v>
      </c>
      <c r="B7" s="58" t="s">
        <v>235</v>
      </c>
      <c r="C7" s="59" t="s">
        <v>236</v>
      </c>
      <c r="D7" s="60">
        <v>1300</v>
      </c>
    </row>
    <row r="8" s="41" customFormat="1" customHeight="1" spans="1:4">
      <c r="A8" s="57">
        <v>2</v>
      </c>
      <c r="B8" s="58" t="s">
        <v>237</v>
      </c>
      <c r="C8" s="59" t="s">
        <v>238</v>
      </c>
      <c r="D8" s="61">
        <v>15000</v>
      </c>
    </row>
    <row r="9" s="41" customFormat="1" customHeight="1" spans="1:4">
      <c r="A9" s="57">
        <v>3</v>
      </c>
      <c r="B9" s="58" t="s">
        <v>235</v>
      </c>
      <c r="C9" s="62" t="s">
        <v>239</v>
      </c>
      <c r="D9" s="63">
        <v>2300</v>
      </c>
    </row>
    <row r="10" s="41" customFormat="1" customHeight="1" spans="1:4">
      <c r="A10" s="57">
        <v>4</v>
      </c>
      <c r="B10" s="57" t="s">
        <v>112</v>
      </c>
      <c r="C10" s="62" t="s">
        <v>240</v>
      </c>
      <c r="D10" s="63">
        <v>16000</v>
      </c>
    </row>
    <row r="11" s="41" customFormat="1" ht="27" spans="1:4">
      <c r="A11" s="57">
        <v>5</v>
      </c>
      <c r="B11" s="58" t="s">
        <v>241</v>
      </c>
      <c r="C11" s="64" t="s">
        <v>242</v>
      </c>
      <c r="D11" s="63">
        <v>2281</v>
      </c>
    </row>
    <row r="12" s="41" customFormat="1" customHeight="1" spans="1:4">
      <c r="A12" s="53" t="s">
        <v>243</v>
      </c>
      <c r="B12" s="54"/>
      <c r="C12" s="55"/>
      <c r="D12" s="56">
        <f>SUM(D13:D42)</f>
        <v>116900</v>
      </c>
    </row>
    <row r="13" s="41" customFormat="1" ht="27" spans="1:7">
      <c r="A13" s="57">
        <v>6</v>
      </c>
      <c r="B13" s="65" t="s">
        <v>241</v>
      </c>
      <c r="C13" s="66" t="s">
        <v>244</v>
      </c>
      <c r="D13" s="63">
        <v>72000</v>
      </c>
      <c r="E13" s="67"/>
      <c r="F13" s="68"/>
      <c r="G13" s="68"/>
    </row>
    <row r="14" s="41" customFormat="1" customHeight="1" spans="1:7">
      <c r="A14" s="57">
        <v>7</v>
      </c>
      <c r="B14" s="65" t="s">
        <v>245</v>
      </c>
      <c r="C14" s="66" t="s">
        <v>246</v>
      </c>
      <c r="D14" s="63">
        <v>20000</v>
      </c>
      <c r="E14" s="67"/>
      <c r="F14" s="68"/>
      <c r="G14" s="68"/>
    </row>
    <row r="15" s="41" customFormat="1" customHeight="1" spans="1:7">
      <c r="A15" s="57">
        <v>8</v>
      </c>
      <c r="B15" s="65" t="s">
        <v>82</v>
      </c>
      <c r="C15" s="69" t="s">
        <v>247</v>
      </c>
      <c r="D15" s="63">
        <v>20000</v>
      </c>
      <c r="E15" s="67"/>
      <c r="F15" s="68"/>
      <c r="G15" s="68"/>
    </row>
    <row r="16" s="41" customFormat="1" customHeight="1" spans="1:7">
      <c r="A16" s="57">
        <v>9</v>
      </c>
      <c r="B16" s="65" t="s">
        <v>227</v>
      </c>
      <c r="C16" s="70" t="s">
        <v>248</v>
      </c>
      <c r="D16" s="63">
        <v>308</v>
      </c>
      <c r="E16" s="67"/>
      <c r="F16" s="68"/>
      <c r="G16" s="68"/>
    </row>
    <row r="17" s="41" customFormat="1" customHeight="1" spans="1:7">
      <c r="A17" s="57">
        <v>10</v>
      </c>
      <c r="B17" s="65" t="s">
        <v>227</v>
      </c>
      <c r="C17" s="70" t="s">
        <v>249</v>
      </c>
      <c r="D17" s="63">
        <v>30</v>
      </c>
      <c r="E17" s="67"/>
      <c r="F17" s="68"/>
      <c r="G17" s="68"/>
    </row>
    <row r="18" s="41" customFormat="1" customHeight="1" spans="1:7">
      <c r="A18" s="57">
        <v>11</v>
      </c>
      <c r="B18" s="65" t="s">
        <v>227</v>
      </c>
      <c r="C18" s="70" t="s">
        <v>250</v>
      </c>
      <c r="D18" s="63">
        <v>185</v>
      </c>
      <c r="E18" s="67"/>
      <c r="F18" s="68"/>
      <c r="G18" s="68"/>
    </row>
    <row r="19" s="41" customFormat="1" customHeight="1" spans="1:7">
      <c r="A19" s="57">
        <v>12</v>
      </c>
      <c r="B19" s="65" t="s">
        <v>227</v>
      </c>
      <c r="C19" s="70" t="s">
        <v>251</v>
      </c>
      <c r="D19" s="63">
        <v>50</v>
      </c>
      <c r="E19" s="67"/>
      <c r="F19" s="68"/>
      <c r="G19" s="68"/>
    </row>
    <row r="20" s="41" customFormat="1" customHeight="1" spans="1:7">
      <c r="A20" s="57">
        <v>13</v>
      </c>
      <c r="B20" s="65" t="s">
        <v>227</v>
      </c>
      <c r="C20" s="70" t="s">
        <v>252</v>
      </c>
      <c r="D20" s="63">
        <v>28</v>
      </c>
      <c r="E20" s="67"/>
      <c r="F20" s="68"/>
      <c r="G20" s="68"/>
    </row>
    <row r="21" s="41" customFormat="1" customHeight="1" spans="1:7">
      <c r="A21" s="57">
        <v>14</v>
      </c>
      <c r="B21" s="65" t="s">
        <v>227</v>
      </c>
      <c r="C21" s="70" t="s">
        <v>253</v>
      </c>
      <c r="D21" s="63">
        <v>180</v>
      </c>
      <c r="E21" s="67"/>
      <c r="F21" s="68"/>
      <c r="G21" s="68"/>
    </row>
    <row r="22" s="41" customFormat="1" customHeight="1" spans="1:7">
      <c r="A22" s="57">
        <v>15</v>
      </c>
      <c r="B22" s="65" t="s">
        <v>227</v>
      </c>
      <c r="C22" s="70" t="s">
        <v>254</v>
      </c>
      <c r="D22" s="63">
        <v>1100</v>
      </c>
      <c r="E22" s="67"/>
      <c r="F22" s="68"/>
      <c r="G22" s="68"/>
    </row>
    <row r="23" s="41" customFormat="1" customHeight="1" spans="1:7">
      <c r="A23" s="57">
        <v>16</v>
      </c>
      <c r="B23" s="65" t="s">
        <v>227</v>
      </c>
      <c r="C23" s="70" t="s">
        <v>255</v>
      </c>
      <c r="D23" s="63">
        <v>110</v>
      </c>
      <c r="E23" s="67"/>
      <c r="F23" s="68"/>
      <c r="G23" s="68"/>
    </row>
    <row r="24" s="41" customFormat="1" customHeight="1" spans="1:7">
      <c r="A24" s="57">
        <v>17</v>
      </c>
      <c r="B24" s="65" t="s">
        <v>227</v>
      </c>
      <c r="C24" s="70" t="s">
        <v>256</v>
      </c>
      <c r="D24" s="63">
        <v>18</v>
      </c>
      <c r="E24" s="67"/>
      <c r="F24" s="68"/>
      <c r="G24" s="68"/>
    </row>
    <row r="25" s="41" customFormat="1" customHeight="1" spans="1:7">
      <c r="A25" s="57">
        <v>18</v>
      </c>
      <c r="B25" s="65" t="s">
        <v>227</v>
      </c>
      <c r="C25" s="70" t="s">
        <v>257</v>
      </c>
      <c r="D25" s="63">
        <v>145</v>
      </c>
      <c r="E25" s="67"/>
      <c r="F25" s="68"/>
      <c r="G25" s="68"/>
    </row>
    <row r="26" s="41" customFormat="1" customHeight="1" spans="1:7">
      <c r="A26" s="57">
        <v>19</v>
      </c>
      <c r="B26" s="65" t="s">
        <v>227</v>
      </c>
      <c r="C26" s="70" t="s">
        <v>258</v>
      </c>
      <c r="D26" s="63">
        <v>21</v>
      </c>
      <c r="E26" s="67"/>
      <c r="F26" s="68"/>
      <c r="G26" s="68"/>
    </row>
    <row r="27" s="41" customFormat="1" customHeight="1" spans="1:7">
      <c r="A27" s="57">
        <v>20</v>
      </c>
      <c r="B27" s="65" t="s">
        <v>227</v>
      </c>
      <c r="C27" s="70" t="s">
        <v>259</v>
      </c>
      <c r="D27" s="63">
        <v>117</v>
      </c>
      <c r="E27" s="67"/>
      <c r="F27" s="68"/>
      <c r="G27" s="68"/>
    </row>
    <row r="28" s="41" customFormat="1" customHeight="1" spans="1:7">
      <c r="A28" s="57">
        <v>21</v>
      </c>
      <c r="B28" s="65" t="s">
        <v>227</v>
      </c>
      <c r="C28" s="70" t="s">
        <v>260</v>
      </c>
      <c r="D28" s="63">
        <v>40</v>
      </c>
      <c r="E28" s="67"/>
      <c r="F28" s="68"/>
      <c r="G28" s="68"/>
    </row>
    <row r="29" s="41" customFormat="1" customHeight="1" spans="1:7">
      <c r="A29" s="57">
        <v>22</v>
      </c>
      <c r="B29" s="65" t="s">
        <v>227</v>
      </c>
      <c r="C29" s="70" t="s">
        <v>261</v>
      </c>
      <c r="D29" s="63">
        <v>450</v>
      </c>
      <c r="E29" s="67"/>
      <c r="F29" s="68"/>
      <c r="G29" s="68"/>
    </row>
    <row r="30" s="41" customFormat="1" customHeight="1" spans="1:7">
      <c r="A30" s="57">
        <v>23</v>
      </c>
      <c r="B30" s="65" t="s">
        <v>227</v>
      </c>
      <c r="C30" s="70" t="s">
        <v>262</v>
      </c>
      <c r="D30" s="63">
        <v>430</v>
      </c>
      <c r="E30" s="67"/>
      <c r="F30" s="68"/>
      <c r="G30" s="68"/>
    </row>
    <row r="31" s="41" customFormat="1" customHeight="1" spans="1:7">
      <c r="A31" s="57">
        <v>24</v>
      </c>
      <c r="B31" s="65" t="s">
        <v>227</v>
      </c>
      <c r="C31" s="70" t="s">
        <v>263</v>
      </c>
      <c r="D31" s="63">
        <v>59</v>
      </c>
      <c r="E31" s="67"/>
      <c r="F31" s="68"/>
      <c r="G31" s="68"/>
    </row>
    <row r="32" s="41" customFormat="1" customHeight="1" spans="1:7">
      <c r="A32" s="57">
        <v>25</v>
      </c>
      <c r="B32" s="65" t="s">
        <v>227</v>
      </c>
      <c r="C32" s="70" t="s">
        <v>264</v>
      </c>
      <c r="D32" s="63">
        <v>60</v>
      </c>
      <c r="E32" s="67"/>
      <c r="F32" s="68"/>
      <c r="G32" s="68"/>
    </row>
    <row r="33" s="41" customFormat="1" customHeight="1" spans="1:7">
      <c r="A33" s="57">
        <v>26</v>
      </c>
      <c r="B33" s="65" t="s">
        <v>227</v>
      </c>
      <c r="C33" s="70" t="s">
        <v>265</v>
      </c>
      <c r="D33" s="63">
        <v>351</v>
      </c>
      <c r="E33" s="67"/>
      <c r="F33" s="68"/>
      <c r="G33" s="68"/>
    </row>
    <row r="34" s="41" customFormat="1" customHeight="1" spans="1:7">
      <c r="A34" s="57">
        <v>27</v>
      </c>
      <c r="B34" s="65" t="s">
        <v>227</v>
      </c>
      <c r="C34" s="70" t="s">
        <v>266</v>
      </c>
      <c r="D34" s="63">
        <v>18</v>
      </c>
      <c r="E34" s="67"/>
      <c r="F34" s="68"/>
      <c r="G34" s="68"/>
    </row>
    <row r="35" s="41" customFormat="1" customHeight="1" spans="1:7">
      <c r="A35" s="57">
        <v>28</v>
      </c>
      <c r="B35" s="65" t="s">
        <v>227</v>
      </c>
      <c r="C35" s="66" t="s">
        <v>267</v>
      </c>
      <c r="D35" s="63">
        <v>150</v>
      </c>
      <c r="E35" s="71"/>
      <c r="F35" s="68"/>
      <c r="G35" s="68"/>
    </row>
    <row r="36" s="41" customFormat="1" customHeight="1" spans="1:7">
      <c r="A36" s="57">
        <v>29</v>
      </c>
      <c r="B36" s="65" t="s">
        <v>227</v>
      </c>
      <c r="C36" s="66" t="s">
        <v>268</v>
      </c>
      <c r="D36" s="63">
        <v>334</v>
      </c>
      <c r="E36" s="71"/>
      <c r="F36" s="68"/>
      <c r="G36" s="68"/>
    </row>
    <row r="37" s="41" customFormat="1" customHeight="1" spans="1:7">
      <c r="A37" s="57">
        <v>30</v>
      </c>
      <c r="B37" s="65" t="s">
        <v>227</v>
      </c>
      <c r="C37" s="66" t="s">
        <v>269</v>
      </c>
      <c r="D37" s="63">
        <v>44</v>
      </c>
      <c r="E37" s="71"/>
      <c r="F37" s="68"/>
      <c r="G37" s="68"/>
    </row>
    <row r="38" s="41" customFormat="1" customHeight="1" spans="1:7">
      <c r="A38" s="57">
        <v>31</v>
      </c>
      <c r="B38" s="65" t="s">
        <v>227</v>
      </c>
      <c r="C38" s="66" t="s">
        <v>270</v>
      </c>
      <c r="D38" s="63">
        <v>47</v>
      </c>
      <c r="E38" s="71"/>
      <c r="F38" s="68"/>
      <c r="G38" s="68"/>
    </row>
    <row r="39" s="41" customFormat="1" customHeight="1" spans="1:7">
      <c r="A39" s="57">
        <v>32</v>
      </c>
      <c r="B39" s="65" t="s">
        <v>227</v>
      </c>
      <c r="C39" s="66" t="s">
        <v>271</v>
      </c>
      <c r="D39" s="63">
        <v>31</v>
      </c>
      <c r="E39" s="71"/>
      <c r="F39" s="68"/>
      <c r="G39" s="68"/>
    </row>
    <row r="40" s="41" customFormat="1" customHeight="1" spans="1:7">
      <c r="A40" s="57">
        <v>33</v>
      </c>
      <c r="B40" s="65" t="s">
        <v>227</v>
      </c>
      <c r="C40" s="66" t="s">
        <v>272</v>
      </c>
      <c r="D40" s="63">
        <v>12</v>
      </c>
      <c r="E40" s="71"/>
      <c r="F40" s="68"/>
      <c r="G40" s="68"/>
    </row>
    <row r="41" s="41" customFormat="1" customHeight="1" spans="1:7">
      <c r="A41" s="57">
        <v>34</v>
      </c>
      <c r="B41" s="65" t="s">
        <v>227</v>
      </c>
      <c r="C41" s="66" t="s">
        <v>273</v>
      </c>
      <c r="D41" s="63">
        <v>346</v>
      </c>
      <c r="E41" s="71"/>
      <c r="F41" s="68"/>
      <c r="G41" s="68"/>
    </row>
    <row r="42" s="42" customFormat="1" customHeight="1" spans="1:7">
      <c r="A42" s="57">
        <v>35</v>
      </c>
      <c r="B42" s="65" t="s">
        <v>227</v>
      </c>
      <c r="C42" s="66" t="s">
        <v>274</v>
      </c>
      <c r="D42" s="63">
        <v>236</v>
      </c>
      <c r="E42" s="71"/>
      <c r="F42" s="72"/>
      <c r="G42" s="68"/>
    </row>
    <row r="43" s="42" customFormat="1" customHeight="1" spans="1:7">
      <c r="A43" s="53" t="s">
        <v>275</v>
      </c>
      <c r="B43" s="54"/>
      <c r="C43" s="55"/>
      <c r="D43" s="56">
        <f>SUM(D44)</f>
        <v>4080</v>
      </c>
      <c r="E43" s="71"/>
      <c r="F43" s="72"/>
      <c r="G43" s="68"/>
    </row>
    <row r="44" s="42" customFormat="1" ht="19" customHeight="1" spans="1:4">
      <c r="A44" s="57">
        <v>36</v>
      </c>
      <c r="B44" s="58" t="s">
        <v>245</v>
      </c>
      <c r="C44" s="73" t="s">
        <v>276</v>
      </c>
      <c r="D44" s="60">
        <v>4080</v>
      </c>
    </row>
    <row r="45" s="42" customFormat="1" customHeight="1" spans="1:4">
      <c r="A45" s="53" t="s">
        <v>277</v>
      </c>
      <c r="B45" s="54"/>
      <c r="C45" s="55"/>
      <c r="D45" s="56">
        <f>SUM(D46:D49)</f>
        <v>2000</v>
      </c>
    </row>
    <row r="46" s="42" customFormat="1" ht="19" customHeight="1" spans="1:4">
      <c r="A46" s="57">
        <v>37</v>
      </c>
      <c r="B46" s="74" t="s">
        <v>197</v>
      </c>
      <c r="C46" s="75" t="s">
        <v>278</v>
      </c>
      <c r="D46" s="63">
        <v>1000</v>
      </c>
    </row>
    <row r="47" s="42" customFormat="1" customHeight="1" spans="1:4">
      <c r="A47" s="57">
        <v>38</v>
      </c>
      <c r="B47" s="74" t="s">
        <v>279</v>
      </c>
      <c r="C47" s="75" t="s">
        <v>170</v>
      </c>
      <c r="D47" s="63">
        <v>500</v>
      </c>
    </row>
    <row r="48" s="42" customFormat="1" ht="19" customHeight="1" spans="1:4">
      <c r="A48" s="57">
        <v>39</v>
      </c>
      <c r="B48" s="76" t="s">
        <v>280</v>
      </c>
      <c r="C48" s="75" t="s">
        <v>100</v>
      </c>
      <c r="D48" s="63">
        <v>300</v>
      </c>
    </row>
    <row r="49" s="42" customFormat="1" customHeight="1" spans="1:4">
      <c r="A49" s="57">
        <v>40</v>
      </c>
      <c r="B49" s="74" t="s">
        <v>127</v>
      </c>
      <c r="C49" s="77" t="s">
        <v>281</v>
      </c>
      <c r="D49" s="63">
        <v>200</v>
      </c>
    </row>
  </sheetData>
  <autoFilter ref="A4:F49">
    <extLst/>
  </autoFilter>
  <mergeCells count="7">
    <mergeCell ref="A2:D2"/>
    <mergeCell ref="A3:D3"/>
    <mergeCell ref="A5:C5"/>
    <mergeCell ref="A6:C6"/>
    <mergeCell ref="A12:C12"/>
    <mergeCell ref="A43:C43"/>
    <mergeCell ref="A45:C45"/>
  </mergeCells>
  <printOptions horizontalCentered="1"/>
  <pageMargins left="0.550694444444444" right="0.550694444444444" top="0.550694444444444" bottom="0.550694444444444" header="0.5" footer="0.393055555555556"/>
  <pageSetup paperSize="9" scale="74"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1337"/>
  <sheetViews>
    <sheetView showZeros="0" workbookViewId="0">
      <pane ySplit="4" topLeftCell="A5" activePane="bottomLeft" state="frozen"/>
      <selection/>
      <selection pane="bottomLeft" activeCell="D19" sqref="D19"/>
    </sheetView>
  </sheetViews>
  <sheetFormatPr defaultColWidth="9" defaultRowHeight="14.25" outlineLevelCol="4"/>
  <cols>
    <col min="1" max="1" width="56.875" style="26" customWidth="1"/>
    <col min="2" max="4" width="18.75" style="25" customWidth="1"/>
    <col min="5" max="5" width="14.25" style="25" customWidth="1"/>
    <col min="6" max="9" width="9" style="25" customWidth="1"/>
    <col min="10" max="16378" width="9" style="25"/>
  </cols>
  <sheetData>
    <row r="1" ht="18" customHeight="1" spans="1:1">
      <c r="A1" s="5" t="s">
        <v>282</v>
      </c>
    </row>
    <row r="2" s="23" customFormat="1" ht="30" customHeight="1" spans="1:5">
      <c r="A2" s="6" t="s">
        <v>283</v>
      </c>
      <c r="B2" s="6"/>
      <c r="C2" s="6"/>
      <c r="D2" s="6"/>
      <c r="E2" s="6"/>
    </row>
    <row r="3" s="24" customFormat="1" ht="20.1" customHeight="1" spans="1:5">
      <c r="A3" s="27"/>
      <c r="B3" s="28"/>
      <c r="C3" s="28"/>
      <c r="D3" s="28"/>
      <c r="E3" s="29" t="s">
        <v>2</v>
      </c>
    </row>
    <row r="4" s="25" customFormat="1" ht="21" customHeight="1" spans="1:5">
      <c r="A4" s="11" t="s">
        <v>284</v>
      </c>
      <c r="B4" s="12" t="s">
        <v>285</v>
      </c>
      <c r="C4" s="12" t="s">
        <v>286</v>
      </c>
      <c r="D4" s="12" t="s">
        <v>287</v>
      </c>
      <c r="E4" s="12" t="s">
        <v>288</v>
      </c>
    </row>
    <row r="5" s="25" customFormat="1" ht="20.1" customHeight="1" spans="1:5">
      <c r="A5" s="30" t="s">
        <v>289</v>
      </c>
      <c r="B5" s="31">
        <f>B6+B18+B27+B38+B49+B60+B71+B79+B88+B101+B110+B121+B133+B140+B148+B154+B161+B168+B175+B182+B189+B197+B203+B209+B216+B240+B238+B231</f>
        <v>48631</v>
      </c>
      <c r="C5" s="31">
        <f>C6+C18+C27+C38+C49+C60+C71+C79+C88+C101+C110+C121+C133+C140+C148+C154+C161+C168+C175+C182+C189+C197+C203+C209+C216+C240+C238+C231</f>
        <v>4800</v>
      </c>
      <c r="D5" s="31">
        <f>B5+C5</f>
        <v>53431</v>
      </c>
      <c r="E5" s="31"/>
    </row>
    <row r="6" s="25" customFormat="1" ht="20.1" customHeight="1" spans="1:5">
      <c r="A6" s="32" t="s">
        <v>290</v>
      </c>
      <c r="B6" s="31">
        <f>SUBTOTAL(9,B7:B17)</f>
        <v>1768</v>
      </c>
      <c r="C6" s="31"/>
      <c r="D6" s="31">
        <f t="shared" ref="D6:D69" si="0">B6+C6</f>
        <v>1768</v>
      </c>
      <c r="E6" s="31"/>
    </row>
    <row r="7" s="25" customFormat="1" ht="18" customHeight="1" spans="1:5">
      <c r="A7" s="32" t="s">
        <v>291</v>
      </c>
      <c r="B7" s="31">
        <v>1052</v>
      </c>
      <c r="C7" s="31"/>
      <c r="D7" s="31">
        <f t="shared" si="0"/>
        <v>1052</v>
      </c>
      <c r="E7" s="31"/>
    </row>
    <row r="8" s="25" customFormat="1" ht="18" hidden="1" customHeight="1" spans="1:5">
      <c r="A8" s="33" t="s">
        <v>292</v>
      </c>
      <c r="B8" s="31">
        <v>0</v>
      </c>
      <c r="C8" s="31"/>
      <c r="D8" s="31">
        <f t="shared" si="0"/>
        <v>0</v>
      </c>
      <c r="E8" s="31"/>
    </row>
    <row r="9" s="25" customFormat="1" ht="15" hidden="1" spans="1:5">
      <c r="A9" s="33" t="s">
        <v>293</v>
      </c>
      <c r="B9" s="31">
        <v>0</v>
      </c>
      <c r="C9" s="31"/>
      <c r="D9" s="31">
        <f t="shared" si="0"/>
        <v>0</v>
      </c>
      <c r="E9" s="31"/>
    </row>
    <row r="10" s="25" customFormat="1" ht="20.1" customHeight="1" spans="1:5">
      <c r="A10" s="32" t="s">
        <v>294</v>
      </c>
      <c r="B10" s="31">
        <v>108</v>
      </c>
      <c r="C10" s="31"/>
      <c r="D10" s="31">
        <f t="shared" si="0"/>
        <v>108</v>
      </c>
      <c r="E10" s="31"/>
    </row>
    <row r="11" s="25" customFormat="1" ht="15" spans="1:5">
      <c r="A11" s="32" t="s">
        <v>295</v>
      </c>
      <c r="B11" s="31">
        <v>16</v>
      </c>
      <c r="C11" s="31"/>
      <c r="D11" s="31">
        <f t="shared" si="0"/>
        <v>16</v>
      </c>
      <c r="E11" s="31"/>
    </row>
    <row r="12" s="25" customFormat="1" ht="20.1" hidden="1" customHeight="1" spans="1:5">
      <c r="A12" s="33" t="s">
        <v>296</v>
      </c>
      <c r="B12" s="31">
        <v>0</v>
      </c>
      <c r="C12" s="31"/>
      <c r="D12" s="31">
        <f t="shared" si="0"/>
        <v>0</v>
      </c>
      <c r="E12" s="31"/>
    </row>
    <row r="13" s="25" customFormat="1" ht="20.1" hidden="1" customHeight="1" spans="1:5">
      <c r="A13" s="33" t="s">
        <v>297</v>
      </c>
      <c r="B13" s="31">
        <v>0</v>
      </c>
      <c r="C13" s="31"/>
      <c r="D13" s="31">
        <f t="shared" si="0"/>
        <v>0</v>
      </c>
      <c r="E13" s="31"/>
    </row>
    <row r="14" s="25" customFormat="1" ht="20.1" customHeight="1" spans="1:5">
      <c r="A14" s="32" t="s">
        <v>298</v>
      </c>
      <c r="B14" s="31">
        <v>121</v>
      </c>
      <c r="C14" s="31"/>
      <c r="D14" s="31">
        <f t="shared" si="0"/>
        <v>121</v>
      </c>
      <c r="E14" s="31"/>
    </row>
    <row r="15" s="25" customFormat="1" ht="15" hidden="1" spans="1:5">
      <c r="A15" s="33" t="s">
        <v>299</v>
      </c>
      <c r="B15" s="31">
        <v>0</v>
      </c>
      <c r="C15" s="31"/>
      <c r="D15" s="31">
        <f t="shared" si="0"/>
        <v>0</v>
      </c>
      <c r="E15" s="31"/>
    </row>
    <row r="16" s="25" customFormat="1" ht="20.1" customHeight="1" spans="1:5">
      <c r="A16" s="32" t="s">
        <v>300</v>
      </c>
      <c r="B16" s="31">
        <v>197</v>
      </c>
      <c r="C16" s="31"/>
      <c r="D16" s="31">
        <f t="shared" si="0"/>
        <v>197</v>
      </c>
      <c r="E16" s="31"/>
    </row>
    <row r="17" s="25" customFormat="1" ht="20.1" customHeight="1" spans="1:5">
      <c r="A17" s="32" t="s">
        <v>301</v>
      </c>
      <c r="B17" s="31">
        <v>274</v>
      </c>
      <c r="C17" s="31"/>
      <c r="D17" s="31">
        <f t="shared" si="0"/>
        <v>274</v>
      </c>
      <c r="E17" s="31"/>
    </row>
    <row r="18" s="25" customFormat="1" ht="20.1" customHeight="1" spans="1:5">
      <c r="A18" s="32" t="s">
        <v>302</v>
      </c>
      <c r="B18" s="31">
        <f>SUM(B19:B26)</f>
        <v>1372</v>
      </c>
      <c r="C18" s="31"/>
      <c r="D18" s="31">
        <f t="shared" si="0"/>
        <v>1372</v>
      </c>
      <c r="E18" s="31"/>
    </row>
    <row r="19" s="25" customFormat="1" ht="20.1" customHeight="1" spans="1:5">
      <c r="A19" s="32" t="s">
        <v>291</v>
      </c>
      <c r="B19" s="31">
        <v>823</v>
      </c>
      <c r="C19" s="31"/>
      <c r="D19" s="31">
        <f t="shared" si="0"/>
        <v>823</v>
      </c>
      <c r="E19" s="31"/>
    </row>
    <row r="20" s="25" customFormat="1" ht="15" spans="1:5">
      <c r="A20" s="32" t="s">
        <v>292</v>
      </c>
      <c r="B20" s="31">
        <v>141</v>
      </c>
      <c r="C20" s="31"/>
      <c r="D20" s="31">
        <f t="shared" si="0"/>
        <v>141</v>
      </c>
      <c r="E20" s="31"/>
    </row>
    <row r="21" s="25" customFormat="1" ht="17.1" hidden="1" customHeight="1" spans="1:5">
      <c r="A21" s="33" t="s">
        <v>293</v>
      </c>
      <c r="B21" s="31">
        <v>0</v>
      </c>
      <c r="C21" s="31"/>
      <c r="D21" s="31">
        <f t="shared" si="0"/>
        <v>0</v>
      </c>
      <c r="E21" s="31"/>
    </row>
    <row r="22" s="25" customFormat="1" ht="20.1" customHeight="1" spans="1:5">
      <c r="A22" s="32" t="s">
        <v>303</v>
      </c>
      <c r="B22" s="31">
        <v>100</v>
      </c>
      <c r="C22" s="31"/>
      <c r="D22" s="31">
        <f t="shared" si="0"/>
        <v>100</v>
      </c>
      <c r="E22" s="31"/>
    </row>
    <row r="23" s="25" customFormat="1" ht="20.1" customHeight="1" spans="1:5">
      <c r="A23" s="32" t="s">
        <v>304</v>
      </c>
      <c r="B23" s="31">
        <v>5</v>
      </c>
      <c r="C23" s="31"/>
      <c r="D23" s="31">
        <f t="shared" si="0"/>
        <v>5</v>
      </c>
      <c r="E23" s="31"/>
    </row>
    <row r="24" s="25" customFormat="1" ht="20.1" customHeight="1" spans="1:5">
      <c r="A24" s="32" t="s">
        <v>305</v>
      </c>
      <c r="B24" s="31">
        <v>122</v>
      </c>
      <c r="C24" s="31"/>
      <c r="D24" s="31">
        <f t="shared" si="0"/>
        <v>122</v>
      </c>
      <c r="E24" s="31"/>
    </row>
    <row r="25" s="25" customFormat="1" ht="20.1" customHeight="1" spans="1:5">
      <c r="A25" s="32" t="s">
        <v>300</v>
      </c>
      <c r="B25" s="31">
        <v>139</v>
      </c>
      <c r="C25" s="31"/>
      <c r="D25" s="31">
        <f t="shared" si="0"/>
        <v>139</v>
      </c>
      <c r="E25" s="31"/>
    </row>
    <row r="26" s="25" customFormat="1" ht="20.1" customHeight="1" spans="1:5">
      <c r="A26" s="32" t="s">
        <v>306</v>
      </c>
      <c r="B26" s="31">
        <v>42</v>
      </c>
      <c r="C26" s="31"/>
      <c r="D26" s="31">
        <f t="shared" si="0"/>
        <v>42</v>
      </c>
      <c r="E26" s="31"/>
    </row>
    <row r="27" s="25" customFormat="1" ht="20.1" customHeight="1" spans="1:5">
      <c r="A27" s="32" t="s">
        <v>307</v>
      </c>
      <c r="B27" s="31">
        <f>SUM(B28:B37)</f>
        <v>12230</v>
      </c>
      <c r="C27" s="31">
        <f>SUM(C28:C37)</f>
        <v>1300</v>
      </c>
      <c r="D27" s="31">
        <f t="shared" si="0"/>
        <v>13530</v>
      </c>
      <c r="E27" s="31"/>
    </row>
    <row r="28" s="25" customFormat="1" ht="20.1" customHeight="1" spans="1:5">
      <c r="A28" s="32" t="s">
        <v>291</v>
      </c>
      <c r="B28" s="31">
        <v>2860</v>
      </c>
      <c r="C28" s="31"/>
      <c r="D28" s="31">
        <f t="shared" si="0"/>
        <v>2860</v>
      </c>
      <c r="E28" s="31"/>
    </row>
    <row r="29" s="25" customFormat="1" ht="15" hidden="1" customHeight="1" spans="1:5">
      <c r="A29" s="33" t="s">
        <v>292</v>
      </c>
      <c r="B29" s="31">
        <v>0</v>
      </c>
      <c r="C29" s="31"/>
      <c r="D29" s="31">
        <f t="shared" si="0"/>
        <v>0</v>
      </c>
      <c r="E29" s="31"/>
    </row>
    <row r="30" s="25" customFormat="1" ht="21" customHeight="1" spans="1:5">
      <c r="A30" s="32" t="s">
        <v>293</v>
      </c>
      <c r="B30" s="31">
        <v>1396</v>
      </c>
      <c r="C30" s="31"/>
      <c r="D30" s="31">
        <f t="shared" si="0"/>
        <v>1396</v>
      </c>
      <c r="E30" s="31"/>
    </row>
    <row r="31" s="25" customFormat="1" ht="21.95" hidden="1" customHeight="1" spans="1:5">
      <c r="A31" s="33" t="s">
        <v>308</v>
      </c>
      <c r="B31" s="31">
        <v>0</v>
      </c>
      <c r="C31" s="31"/>
      <c r="D31" s="31">
        <f t="shared" si="0"/>
        <v>0</v>
      </c>
      <c r="E31" s="31"/>
    </row>
    <row r="32" s="25" customFormat="1" ht="20.1" hidden="1" customHeight="1" spans="1:5">
      <c r="A32" s="33" t="s">
        <v>309</v>
      </c>
      <c r="B32" s="31">
        <v>0</v>
      </c>
      <c r="C32" s="31"/>
      <c r="D32" s="31">
        <f t="shared" si="0"/>
        <v>0</v>
      </c>
      <c r="E32" s="31"/>
    </row>
    <row r="33" s="25" customFormat="1" ht="20.1" customHeight="1" spans="1:5">
      <c r="A33" s="32" t="s">
        <v>310</v>
      </c>
      <c r="B33" s="31">
        <v>238</v>
      </c>
      <c r="C33" s="31"/>
      <c r="D33" s="31">
        <f t="shared" si="0"/>
        <v>238</v>
      </c>
      <c r="E33" s="31"/>
    </row>
    <row r="34" s="25" customFormat="1" ht="23.1" hidden="1" customHeight="1" spans="1:5">
      <c r="A34" s="33" t="s">
        <v>311</v>
      </c>
      <c r="B34" s="31">
        <v>0</v>
      </c>
      <c r="C34" s="31"/>
      <c r="D34" s="31">
        <f t="shared" si="0"/>
        <v>0</v>
      </c>
      <c r="E34" s="31"/>
    </row>
    <row r="35" s="25" customFormat="1" ht="21" hidden="1" customHeight="1" spans="1:5">
      <c r="A35" s="33" t="s">
        <v>312</v>
      </c>
      <c r="B35" s="31"/>
      <c r="C35" s="31"/>
      <c r="D35" s="31">
        <f t="shared" si="0"/>
        <v>0</v>
      </c>
      <c r="E35" s="31"/>
    </row>
    <row r="36" s="25" customFormat="1" ht="20.1" customHeight="1" spans="1:5">
      <c r="A36" s="32" t="s">
        <v>300</v>
      </c>
      <c r="B36" s="31">
        <v>1065</v>
      </c>
      <c r="C36" s="31"/>
      <c r="D36" s="31">
        <f t="shared" si="0"/>
        <v>1065</v>
      </c>
      <c r="E36" s="31"/>
    </row>
    <row r="37" s="25" customFormat="1" ht="20.1" customHeight="1" spans="1:5">
      <c r="A37" s="32" t="s">
        <v>313</v>
      </c>
      <c r="B37" s="31">
        <v>6671</v>
      </c>
      <c r="C37" s="31">
        <v>1300</v>
      </c>
      <c r="D37" s="31">
        <f t="shared" si="0"/>
        <v>7971</v>
      </c>
      <c r="E37" s="31"/>
    </row>
    <row r="38" s="25" customFormat="1" ht="20.1" customHeight="1" spans="1:5">
      <c r="A38" s="32" t="s">
        <v>314</v>
      </c>
      <c r="B38" s="31">
        <f>SUM(B39:B48)</f>
        <v>2689</v>
      </c>
      <c r="C38" s="31"/>
      <c r="D38" s="31">
        <f t="shared" si="0"/>
        <v>2689</v>
      </c>
      <c r="E38" s="31"/>
    </row>
    <row r="39" s="25" customFormat="1" ht="15" spans="1:5">
      <c r="A39" s="32" t="s">
        <v>291</v>
      </c>
      <c r="B39" s="31">
        <v>562</v>
      </c>
      <c r="C39" s="31"/>
      <c r="D39" s="31">
        <f t="shared" si="0"/>
        <v>562</v>
      </c>
      <c r="E39" s="31"/>
    </row>
    <row r="40" s="25" customFormat="1" ht="14.1" hidden="1" customHeight="1" spans="1:5">
      <c r="A40" s="33" t="s">
        <v>292</v>
      </c>
      <c r="B40" s="31">
        <v>0</v>
      </c>
      <c r="C40" s="31"/>
      <c r="D40" s="31">
        <f t="shared" si="0"/>
        <v>0</v>
      </c>
      <c r="E40" s="31"/>
    </row>
    <row r="41" s="25" customFormat="1" ht="18" hidden="1" customHeight="1" spans="1:5">
      <c r="A41" s="33" t="s">
        <v>293</v>
      </c>
      <c r="B41" s="31">
        <v>0</v>
      </c>
      <c r="C41" s="31"/>
      <c r="D41" s="31">
        <f t="shared" si="0"/>
        <v>0</v>
      </c>
      <c r="E41" s="31"/>
    </row>
    <row r="42" s="25" customFormat="1" ht="17.1" hidden="1" customHeight="1" spans="1:5">
      <c r="A42" s="33" t="s">
        <v>315</v>
      </c>
      <c r="B42" s="31">
        <v>0</v>
      </c>
      <c r="C42" s="31"/>
      <c r="D42" s="31">
        <f t="shared" si="0"/>
        <v>0</v>
      </c>
      <c r="E42" s="31"/>
    </row>
    <row r="43" s="25" customFormat="1" ht="18" hidden="1" customHeight="1" spans="1:5">
      <c r="A43" s="33" t="s">
        <v>316</v>
      </c>
      <c r="B43" s="31">
        <v>0</v>
      </c>
      <c r="C43" s="31"/>
      <c r="D43" s="31">
        <f t="shared" si="0"/>
        <v>0</v>
      </c>
      <c r="E43" s="31"/>
    </row>
    <row r="44" s="25" customFormat="1" ht="21" hidden="1" customHeight="1" spans="1:5">
      <c r="A44" s="33" t="s">
        <v>317</v>
      </c>
      <c r="B44" s="31">
        <v>0</v>
      </c>
      <c r="C44" s="31"/>
      <c r="D44" s="31">
        <f t="shared" si="0"/>
        <v>0</v>
      </c>
      <c r="E44" s="31"/>
    </row>
    <row r="45" s="25" customFormat="1" ht="17.1" hidden="1" customHeight="1" spans="1:5">
      <c r="A45" s="33" t="s">
        <v>318</v>
      </c>
      <c r="B45" s="31">
        <v>0</v>
      </c>
      <c r="C45" s="31"/>
      <c r="D45" s="31">
        <f t="shared" si="0"/>
        <v>0</v>
      </c>
      <c r="E45" s="31"/>
    </row>
    <row r="46" s="25" customFormat="1" ht="21.95" hidden="1" customHeight="1" spans="1:5">
      <c r="A46" s="33" t="s">
        <v>319</v>
      </c>
      <c r="B46" s="31">
        <v>0</v>
      </c>
      <c r="C46" s="31"/>
      <c r="D46" s="31">
        <f t="shared" si="0"/>
        <v>0</v>
      </c>
      <c r="E46" s="31"/>
    </row>
    <row r="47" s="25" customFormat="1" ht="20.1" customHeight="1" spans="1:5">
      <c r="A47" s="32" t="s">
        <v>300</v>
      </c>
      <c r="B47" s="31">
        <v>561</v>
      </c>
      <c r="C47" s="31"/>
      <c r="D47" s="31">
        <f t="shared" si="0"/>
        <v>561</v>
      </c>
      <c r="E47" s="31"/>
    </row>
    <row r="48" s="25" customFormat="1" ht="20.1" customHeight="1" spans="1:5">
      <c r="A48" s="32" t="s">
        <v>320</v>
      </c>
      <c r="B48" s="31">
        <v>1566</v>
      </c>
      <c r="C48" s="31"/>
      <c r="D48" s="31">
        <f t="shared" si="0"/>
        <v>1566</v>
      </c>
      <c r="E48" s="31"/>
    </row>
    <row r="49" s="25" customFormat="1" ht="20.1" customHeight="1" spans="1:5">
      <c r="A49" s="32" t="s">
        <v>321</v>
      </c>
      <c r="B49" s="31">
        <f>SUM(B50:B59)</f>
        <v>719</v>
      </c>
      <c r="C49" s="31"/>
      <c r="D49" s="31">
        <f t="shared" si="0"/>
        <v>719</v>
      </c>
      <c r="E49" s="31"/>
    </row>
    <row r="50" s="25" customFormat="1" ht="15" spans="1:5">
      <c r="A50" s="32" t="s">
        <v>291</v>
      </c>
      <c r="B50" s="31">
        <v>220</v>
      </c>
      <c r="C50" s="31"/>
      <c r="D50" s="31">
        <f t="shared" si="0"/>
        <v>220</v>
      </c>
      <c r="E50" s="31"/>
    </row>
    <row r="51" s="25" customFormat="1" ht="12" hidden="1" customHeight="1" spans="1:5">
      <c r="A51" s="33" t="s">
        <v>292</v>
      </c>
      <c r="B51" s="31"/>
      <c r="C51" s="31"/>
      <c r="D51" s="31">
        <f t="shared" si="0"/>
        <v>0</v>
      </c>
      <c r="E51" s="31"/>
    </row>
    <row r="52" s="25" customFormat="1" ht="15" hidden="1" customHeight="1" spans="1:5">
      <c r="A52" s="33" t="s">
        <v>293</v>
      </c>
      <c r="B52" s="31">
        <v>0</v>
      </c>
      <c r="C52" s="31"/>
      <c r="D52" s="31">
        <f t="shared" si="0"/>
        <v>0</v>
      </c>
      <c r="E52" s="31"/>
    </row>
    <row r="53" s="25" customFormat="1" ht="18" hidden="1" customHeight="1" spans="1:5">
      <c r="A53" s="33" t="s">
        <v>322</v>
      </c>
      <c r="B53" s="31">
        <v>0</v>
      </c>
      <c r="C53" s="31"/>
      <c r="D53" s="31">
        <f t="shared" si="0"/>
        <v>0</v>
      </c>
      <c r="E53" s="31"/>
    </row>
    <row r="54" s="25" customFormat="1" ht="15" hidden="1" customHeight="1" spans="1:5">
      <c r="A54" s="33" t="s">
        <v>323</v>
      </c>
      <c r="B54" s="31">
        <v>0</v>
      </c>
      <c r="C54" s="31"/>
      <c r="D54" s="31">
        <f t="shared" si="0"/>
        <v>0</v>
      </c>
      <c r="E54" s="31"/>
    </row>
    <row r="55" s="25" customFormat="1" ht="24" hidden="1" customHeight="1" spans="1:5">
      <c r="A55" s="33" t="s">
        <v>324</v>
      </c>
      <c r="B55" s="31">
        <v>0</v>
      </c>
      <c r="C55" s="31"/>
      <c r="D55" s="31">
        <f t="shared" si="0"/>
        <v>0</v>
      </c>
      <c r="E55" s="31"/>
    </row>
    <row r="56" s="25" customFormat="1" ht="15.95" hidden="1" customHeight="1" spans="1:5">
      <c r="A56" s="33" t="s">
        <v>325</v>
      </c>
      <c r="B56" s="31">
        <v>0</v>
      </c>
      <c r="C56" s="31"/>
      <c r="D56" s="31">
        <f t="shared" si="0"/>
        <v>0</v>
      </c>
      <c r="E56" s="31"/>
    </row>
    <row r="57" s="25" customFormat="1" ht="21" hidden="1" customHeight="1" spans="1:5">
      <c r="A57" s="33" t="s">
        <v>326</v>
      </c>
      <c r="B57" s="31">
        <v>0</v>
      </c>
      <c r="C57" s="31"/>
      <c r="D57" s="31">
        <f t="shared" si="0"/>
        <v>0</v>
      </c>
      <c r="E57" s="31"/>
    </row>
    <row r="58" s="25" customFormat="1" ht="20.1" customHeight="1" spans="1:5">
      <c r="A58" s="32" t="s">
        <v>300</v>
      </c>
      <c r="B58" s="31">
        <v>325</v>
      </c>
      <c r="C58" s="31"/>
      <c r="D58" s="31">
        <f t="shared" si="0"/>
        <v>325</v>
      </c>
      <c r="E58" s="31"/>
    </row>
    <row r="59" s="25" customFormat="1" ht="20.1" customHeight="1" spans="1:5">
      <c r="A59" s="32" t="s">
        <v>327</v>
      </c>
      <c r="B59" s="31">
        <v>174</v>
      </c>
      <c r="C59" s="31"/>
      <c r="D59" s="31">
        <f t="shared" si="0"/>
        <v>174</v>
      </c>
      <c r="E59" s="31"/>
    </row>
    <row r="60" s="25" customFormat="1" ht="20.1" customHeight="1" spans="1:5">
      <c r="A60" s="32" t="s">
        <v>328</v>
      </c>
      <c r="B60" s="31">
        <f>SUM(B61:B70)</f>
        <v>4289</v>
      </c>
      <c r="C60" s="31"/>
      <c r="D60" s="31">
        <f t="shared" si="0"/>
        <v>4289</v>
      </c>
      <c r="E60" s="31"/>
    </row>
    <row r="61" s="25" customFormat="1" ht="15" spans="1:5">
      <c r="A61" s="32" t="s">
        <v>291</v>
      </c>
      <c r="B61" s="31">
        <v>1635</v>
      </c>
      <c r="C61" s="31"/>
      <c r="D61" s="31">
        <f t="shared" si="0"/>
        <v>1635</v>
      </c>
      <c r="E61" s="31"/>
    </row>
    <row r="62" s="25" customFormat="1" ht="15" hidden="1" spans="1:5">
      <c r="A62" s="33" t="s">
        <v>292</v>
      </c>
      <c r="B62" s="31">
        <v>0</v>
      </c>
      <c r="C62" s="31"/>
      <c r="D62" s="31">
        <f t="shared" si="0"/>
        <v>0</v>
      </c>
      <c r="E62" s="31"/>
    </row>
    <row r="63" s="25" customFormat="1" ht="15" hidden="1" spans="1:5">
      <c r="A63" s="33" t="s">
        <v>293</v>
      </c>
      <c r="B63" s="31">
        <v>0</v>
      </c>
      <c r="C63" s="31"/>
      <c r="D63" s="31">
        <f t="shared" si="0"/>
        <v>0</v>
      </c>
      <c r="E63" s="31"/>
    </row>
    <row r="64" s="25" customFormat="1" ht="15" hidden="1" spans="1:5">
      <c r="A64" s="33" t="s">
        <v>329</v>
      </c>
      <c r="B64" s="31">
        <v>0</v>
      </c>
      <c r="C64" s="31"/>
      <c r="D64" s="31">
        <f t="shared" si="0"/>
        <v>0</v>
      </c>
      <c r="E64" s="31"/>
    </row>
    <row r="65" s="25" customFormat="1" ht="15" hidden="1" spans="1:5">
      <c r="A65" s="33" t="s">
        <v>330</v>
      </c>
      <c r="B65" s="31">
        <v>0</v>
      </c>
      <c r="C65" s="31"/>
      <c r="D65" s="31">
        <f t="shared" si="0"/>
        <v>0</v>
      </c>
      <c r="E65" s="31"/>
    </row>
    <row r="66" s="25" customFormat="1" ht="15" hidden="1" spans="1:5">
      <c r="A66" s="33" t="s">
        <v>331</v>
      </c>
      <c r="B66" s="31">
        <v>0</v>
      </c>
      <c r="C66" s="31"/>
      <c r="D66" s="31">
        <f t="shared" si="0"/>
        <v>0</v>
      </c>
      <c r="E66" s="31"/>
    </row>
    <row r="67" s="25" customFormat="1" ht="15" spans="1:5">
      <c r="A67" s="32" t="s">
        <v>332</v>
      </c>
      <c r="B67" s="31">
        <v>351</v>
      </c>
      <c r="C67" s="31"/>
      <c r="D67" s="31">
        <f t="shared" si="0"/>
        <v>351</v>
      </c>
      <c r="E67" s="31"/>
    </row>
    <row r="68" s="25" customFormat="1" ht="15" hidden="1" spans="1:5">
      <c r="A68" s="33" t="s">
        <v>333</v>
      </c>
      <c r="B68" s="31">
        <v>0</v>
      </c>
      <c r="C68" s="31"/>
      <c r="D68" s="31">
        <f t="shared" si="0"/>
        <v>0</v>
      </c>
      <c r="E68" s="31"/>
    </row>
    <row r="69" s="25" customFormat="1" ht="20.1" customHeight="1" spans="1:5">
      <c r="A69" s="32" t="s">
        <v>300</v>
      </c>
      <c r="B69" s="31">
        <v>319</v>
      </c>
      <c r="C69" s="31"/>
      <c r="D69" s="31">
        <f t="shared" si="0"/>
        <v>319</v>
      </c>
      <c r="E69" s="31"/>
    </row>
    <row r="70" s="25" customFormat="1" ht="20.1" customHeight="1" spans="1:5">
      <c r="A70" s="32" t="s">
        <v>334</v>
      </c>
      <c r="B70" s="31">
        <v>1984</v>
      </c>
      <c r="C70" s="31"/>
      <c r="D70" s="31">
        <f t="shared" ref="D70:D133" si="1">B70+C70</f>
        <v>1984</v>
      </c>
      <c r="E70" s="31"/>
    </row>
    <row r="71" s="25" customFormat="1" ht="20.1" customHeight="1" spans="1:5">
      <c r="A71" s="32" t="s">
        <v>335</v>
      </c>
      <c r="B71" s="31">
        <f>SUM(B72:B78)</f>
        <v>2600</v>
      </c>
      <c r="C71" s="31"/>
      <c r="D71" s="31">
        <f t="shared" si="1"/>
        <v>2600</v>
      </c>
      <c r="E71" s="31"/>
    </row>
    <row r="72" s="25" customFormat="1" ht="15" spans="1:5">
      <c r="A72" s="32" t="s">
        <v>291</v>
      </c>
      <c r="B72" s="31">
        <v>2340</v>
      </c>
      <c r="C72" s="31"/>
      <c r="D72" s="31">
        <f t="shared" si="1"/>
        <v>2340</v>
      </c>
      <c r="E72" s="31"/>
    </row>
    <row r="73" s="25" customFormat="1" ht="15" hidden="1" spans="1:5">
      <c r="A73" s="33" t="s">
        <v>292</v>
      </c>
      <c r="B73" s="31"/>
      <c r="C73" s="31"/>
      <c r="D73" s="31">
        <f t="shared" si="1"/>
        <v>0</v>
      </c>
      <c r="E73" s="31"/>
    </row>
    <row r="74" s="25" customFormat="1" ht="15" hidden="1" spans="1:5">
      <c r="A74" s="33" t="s">
        <v>293</v>
      </c>
      <c r="B74" s="31"/>
      <c r="C74" s="31"/>
      <c r="D74" s="31">
        <f t="shared" si="1"/>
        <v>0</v>
      </c>
      <c r="E74" s="31"/>
    </row>
    <row r="75" s="25" customFormat="1" ht="15" hidden="1" spans="1:5">
      <c r="A75" s="33" t="s">
        <v>332</v>
      </c>
      <c r="B75" s="31"/>
      <c r="C75" s="31"/>
      <c r="D75" s="31">
        <f t="shared" si="1"/>
        <v>0</v>
      </c>
      <c r="E75" s="31"/>
    </row>
    <row r="76" s="25" customFormat="1" ht="15" hidden="1" spans="1:5">
      <c r="A76" s="33" t="s">
        <v>336</v>
      </c>
      <c r="B76" s="31"/>
      <c r="C76" s="31"/>
      <c r="D76" s="31">
        <f t="shared" si="1"/>
        <v>0</v>
      </c>
      <c r="E76" s="31"/>
    </row>
    <row r="77" s="25" customFormat="1" ht="15" hidden="1" spans="1:5">
      <c r="A77" s="33" t="s">
        <v>300</v>
      </c>
      <c r="B77" s="31"/>
      <c r="C77" s="31"/>
      <c r="D77" s="31">
        <f t="shared" si="1"/>
        <v>0</v>
      </c>
      <c r="E77" s="31"/>
    </row>
    <row r="78" s="25" customFormat="1" ht="15" spans="1:5">
      <c r="A78" s="32" t="s">
        <v>337</v>
      </c>
      <c r="B78" s="31">
        <v>260</v>
      </c>
      <c r="C78" s="31"/>
      <c r="D78" s="31">
        <f t="shared" si="1"/>
        <v>260</v>
      </c>
      <c r="E78" s="31"/>
    </row>
    <row r="79" s="25" customFormat="1" ht="20.1" customHeight="1" spans="1:5">
      <c r="A79" s="32" t="s">
        <v>338</v>
      </c>
      <c r="B79" s="31">
        <f>SUM(B80:B87)</f>
        <v>1017</v>
      </c>
      <c r="C79" s="31"/>
      <c r="D79" s="31">
        <f t="shared" si="1"/>
        <v>1017</v>
      </c>
      <c r="E79" s="31"/>
    </row>
    <row r="80" s="25" customFormat="1" ht="15" spans="1:5">
      <c r="A80" s="32" t="s">
        <v>291</v>
      </c>
      <c r="B80" s="31">
        <v>715</v>
      </c>
      <c r="C80" s="31"/>
      <c r="D80" s="31">
        <f t="shared" si="1"/>
        <v>715</v>
      </c>
      <c r="E80" s="31"/>
    </row>
    <row r="81" s="25" customFormat="1" ht="15" hidden="1" spans="1:5">
      <c r="A81" s="33" t="s">
        <v>292</v>
      </c>
      <c r="B81" s="31">
        <v>0</v>
      </c>
      <c r="C81" s="31"/>
      <c r="D81" s="31">
        <f t="shared" si="1"/>
        <v>0</v>
      </c>
      <c r="E81" s="31"/>
    </row>
    <row r="82" s="25" customFormat="1" ht="15" spans="1:5">
      <c r="A82" s="32" t="s">
        <v>293</v>
      </c>
      <c r="B82" s="31">
        <v>2</v>
      </c>
      <c r="C82" s="31"/>
      <c r="D82" s="31">
        <f t="shared" si="1"/>
        <v>2</v>
      </c>
      <c r="E82" s="31"/>
    </row>
    <row r="83" s="25" customFormat="1" ht="20.1" customHeight="1" spans="1:5">
      <c r="A83" s="32" t="s">
        <v>339</v>
      </c>
      <c r="B83" s="31">
        <v>185</v>
      </c>
      <c r="C83" s="31"/>
      <c r="D83" s="31">
        <f t="shared" si="1"/>
        <v>185</v>
      </c>
      <c r="E83" s="31"/>
    </row>
    <row r="84" s="25" customFormat="1" ht="15" spans="1:5">
      <c r="A84" s="32" t="s">
        <v>340</v>
      </c>
      <c r="B84" s="31">
        <v>60</v>
      </c>
      <c r="C84" s="31"/>
      <c r="D84" s="31">
        <f t="shared" si="1"/>
        <v>60</v>
      </c>
      <c r="E84" s="31"/>
    </row>
    <row r="85" s="25" customFormat="1" ht="15" hidden="1" spans="1:5">
      <c r="A85" s="33" t="s">
        <v>332</v>
      </c>
      <c r="B85" s="31">
        <v>0</v>
      </c>
      <c r="C85" s="31"/>
      <c r="D85" s="31">
        <f t="shared" si="1"/>
        <v>0</v>
      </c>
      <c r="E85" s="31"/>
    </row>
    <row r="86" s="25" customFormat="1" ht="20.1" customHeight="1" spans="1:5">
      <c r="A86" s="32" t="s">
        <v>300</v>
      </c>
      <c r="B86" s="31">
        <v>55</v>
      </c>
      <c r="C86" s="31"/>
      <c r="D86" s="31">
        <f t="shared" si="1"/>
        <v>55</v>
      </c>
      <c r="E86" s="31"/>
    </row>
    <row r="87" s="25" customFormat="1" ht="15" hidden="1" spans="1:5">
      <c r="A87" s="33" t="s">
        <v>341</v>
      </c>
      <c r="B87" s="31"/>
      <c r="C87" s="31"/>
      <c r="D87" s="31">
        <f t="shared" si="1"/>
        <v>0</v>
      </c>
      <c r="E87" s="31"/>
    </row>
    <row r="88" s="25" customFormat="1" ht="15" hidden="1" spans="1:5">
      <c r="A88" s="33" t="s">
        <v>342</v>
      </c>
      <c r="B88" s="31">
        <v>0</v>
      </c>
      <c r="C88" s="31"/>
      <c r="D88" s="31">
        <f t="shared" si="1"/>
        <v>0</v>
      </c>
      <c r="E88" s="31"/>
    </row>
    <row r="89" s="25" customFormat="1" ht="15" hidden="1" spans="1:5">
      <c r="A89" s="33" t="s">
        <v>291</v>
      </c>
      <c r="B89" s="31"/>
      <c r="C89" s="31"/>
      <c r="D89" s="31">
        <f t="shared" si="1"/>
        <v>0</v>
      </c>
      <c r="E89" s="31"/>
    </row>
    <row r="90" s="25" customFormat="1" ht="15" hidden="1" spans="1:5">
      <c r="A90" s="33" t="s">
        <v>292</v>
      </c>
      <c r="B90" s="31"/>
      <c r="C90" s="31"/>
      <c r="D90" s="31">
        <f t="shared" si="1"/>
        <v>0</v>
      </c>
      <c r="E90" s="31"/>
    </row>
    <row r="91" s="25" customFormat="1" ht="15" hidden="1" spans="1:5">
      <c r="A91" s="33" t="s">
        <v>293</v>
      </c>
      <c r="B91" s="31"/>
      <c r="C91" s="31"/>
      <c r="D91" s="31">
        <f t="shared" si="1"/>
        <v>0</v>
      </c>
      <c r="E91" s="31"/>
    </row>
    <row r="92" s="25" customFormat="1" ht="15" hidden="1" spans="1:5">
      <c r="A92" s="33" t="s">
        <v>343</v>
      </c>
      <c r="B92" s="31"/>
      <c r="C92" s="31"/>
      <c r="D92" s="31">
        <f t="shared" si="1"/>
        <v>0</v>
      </c>
      <c r="E92" s="31"/>
    </row>
    <row r="93" s="25" customFormat="1" ht="15" hidden="1" spans="1:5">
      <c r="A93" s="33" t="s">
        <v>344</v>
      </c>
      <c r="B93" s="31"/>
      <c r="C93" s="31"/>
      <c r="D93" s="31">
        <f t="shared" si="1"/>
        <v>0</v>
      </c>
      <c r="E93" s="31"/>
    </row>
    <row r="94" s="25" customFormat="1" ht="15" hidden="1" spans="1:5">
      <c r="A94" s="33" t="s">
        <v>332</v>
      </c>
      <c r="B94" s="31"/>
      <c r="C94" s="31"/>
      <c r="D94" s="31">
        <f t="shared" si="1"/>
        <v>0</v>
      </c>
      <c r="E94" s="31"/>
    </row>
    <row r="95" s="25" customFormat="1" ht="15" hidden="1" spans="1:5">
      <c r="A95" s="33" t="s">
        <v>345</v>
      </c>
      <c r="B95" s="31"/>
      <c r="C95" s="31"/>
      <c r="D95" s="31">
        <f t="shared" si="1"/>
        <v>0</v>
      </c>
      <c r="E95" s="31"/>
    </row>
    <row r="96" s="25" customFormat="1" ht="15" hidden="1" spans="1:5">
      <c r="A96" s="33" t="s">
        <v>346</v>
      </c>
      <c r="B96" s="31"/>
      <c r="C96" s="31"/>
      <c r="D96" s="31">
        <f t="shared" si="1"/>
        <v>0</v>
      </c>
      <c r="E96" s="31"/>
    </row>
    <row r="97" s="25" customFormat="1" ht="15" hidden="1" spans="1:5">
      <c r="A97" s="33" t="s">
        <v>347</v>
      </c>
      <c r="B97" s="31"/>
      <c r="C97" s="31"/>
      <c r="D97" s="31">
        <f t="shared" si="1"/>
        <v>0</v>
      </c>
      <c r="E97" s="31"/>
    </row>
    <row r="98" s="25" customFormat="1" ht="15" hidden="1" spans="1:5">
      <c r="A98" s="33" t="s">
        <v>348</v>
      </c>
      <c r="B98" s="31"/>
      <c r="C98" s="31"/>
      <c r="D98" s="31">
        <f t="shared" si="1"/>
        <v>0</v>
      </c>
      <c r="E98" s="31"/>
    </row>
    <row r="99" s="25" customFormat="1" ht="15" hidden="1" spans="1:5">
      <c r="A99" s="33" t="s">
        <v>300</v>
      </c>
      <c r="B99" s="31"/>
      <c r="C99" s="31"/>
      <c r="D99" s="31">
        <f t="shared" si="1"/>
        <v>0</v>
      </c>
      <c r="E99" s="31"/>
    </row>
    <row r="100" s="25" customFormat="1" ht="15" hidden="1" spans="1:5">
      <c r="A100" s="33" t="s">
        <v>349</v>
      </c>
      <c r="B100" s="31"/>
      <c r="C100" s="31"/>
      <c r="D100" s="31">
        <f t="shared" si="1"/>
        <v>0</v>
      </c>
      <c r="E100" s="31"/>
    </row>
    <row r="101" s="25" customFormat="1" ht="20.1" customHeight="1" spans="1:5">
      <c r="A101" s="32" t="s">
        <v>350</v>
      </c>
      <c r="B101" s="31">
        <f>SUM(B102:B109)</f>
        <v>1903</v>
      </c>
      <c r="C101" s="31">
        <f>SUM(C102:C109)</f>
        <v>3000</v>
      </c>
      <c r="D101" s="31">
        <f t="shared" si="1"/>
        <v>4903</v>
      </c>
      <c r="E101" s="31"/>
    </row>
    <row r="102" s="25" customFormat="1" ht="15" spans="1:5">
      <c r="A102" s="32" t="s">
        <v>291</v>
      </c>
      <c r="B102" s="31">
        <v>1134</v>
      </c>
      <c r="C102" s="31"/>
      <c r="D102" s="31">
        <f t="shared" si="1"/>
        <v>1134</v>
      </c>
      <c r="E102" s="31"/>
    </row>
    <row r="103" s="25" customFormat="1" ht="15" hidden="1" spans="1:5">
      <c r="A103" s="33" t="s">
        <v>292</v>
      </c>
      <c r="B103" s="31">
        <v>0</v>
      </c>
      <c r="C103" s="31"/>
      <c r="D103" s="31">
        <f t="shared" si="1"/>
        <v>0</v>
      </c>
      <c r="E103" s="31"/>
    </row>
    <row r="104" s="25" customFormat="1" ht="15" hidden="1" spans="1:5">
      <c r="A104" s="33" t="s">
        <v>293</v>
      </c>
      <c r="B104" s="31">
        <v>0</v>
      </c>
      <c r="C104" s="31"/>
      <c r="D104" s="31">
        <f t="shared" si="1"/>
        <v>0</v>
      </c>
      <c r="E104" s="31"/>
    </row>
    <row r="105" s="25" customFormat="1" ht="15" spans="1:5">
      <c r="A105" s="32" t="s">
        <v>351</v>
      </c>
      <c r="B105" s="31">
        <v>150</v>
      </c>
      <c r="C105" s="31"/>
      <c r="D105" s="31">
        <f t="shared" si="1"/>
        <v>150</v>
      </c>
      <c r="E105" s="31"/>
    </row>
    <row r="106" s="25" customFormat="1" ht="15" hidden="1" spans="1:5">
      <c r="A106" s="33" t="s">
        <v>352</v>
      </c>
      <c r="B106" s="31">
        <v>0</v>
      </c>
      <c r="C106" s="31"/>
      <c r="D106" s="31">
        <f t="shared" si="1"/>
        <v>0</v>
      </c>
      <c r="E106" s="31"/>
    </row>
    <row r="107" s="25" customFormat="1" ht="20.1" customHeight="1" spans="1:5">
      <c r="A107" s="32" t="s">
        <v>353</v>
      </c>
      <c r="B107" s="31">
        <v>120</v>
      </c>
      <c r="C107" s="31"/>
      <c r="D107" s="31">
        <f t="shared" si="1"/>
        <v>120</v>
      </c>
      <c r="E107" s="31"/>
    </row>
    <row r="108" s="25" customFormat="1" ht="20.1" customHeight="1" spans="1:5">
      <c r="A108" s="32" t="s">
        <v>300</v>
      </c>
      <c r="B108" s="31">
        <v>93</v>
      </c>
      <c r="C108" s="31"/>
      <c r="D108" s="31">
        <f t="shared" si="1"/>
        <v>93</v>
      </c>
      <c r="E108" s="31"/>
    </row>
    <row r="109" s="25" customFormat="1" ht="20.1" customHeight="1" spans="1:5">
      <c r="A109" s="32" t="s">
        <v>354</v>
      </c>
      <c r="B109" s="31">
        <v>406</v>
      </c>
      <c r="C109" s="31">
        <v>3000</v>
      </c>
      <c r="D109" s="31">
        <f t="shared" si="1"/>
        <v>3406</v>
      </c>
      <c r="E109" s="31"/>
    </row>
    <row r="110" s="25" customFormat="1" ht="20.1" customHeight="1" spans="1:5">
      <c r="A110" s="32" t="s">
        <v>355</v>
      </c>
      <c r="B110" s="31">
        <f>SUM(B111:B120)</f>
        <v>973</v>
      </c>
      <c r="C110" s="31"/>
      <c r="D110" s="31">
        <f t="shared" si="1"/>
        <v>973</v>
      </c>
      <c r="E110" s="31"/>
    </row>
    <row r="111" s="25" customFormat="1" ht="15" spans="1:5">
      <c r="A111" s="32" t="s">
        <v>291</v>
      </c>
      <c r="B111" s="31">
        <v>468</v>
      </c>
      <c r="C111" s="31"/>
      <c r="D111" s="31">
        <f t="shared" si="1"/>
        <v>468</v>
      </c>
      <c r="E111" s="31"/>
    </row>
    <row r="112" s="25" customFormat="1" ht="15" hidden="1" spans="1:5">
      <c r="A112" s="33" t="s">
        <v>292</v>
      </c>
      <c r="B112" s="31">
        <v>0</v>
      </c>
      <c r="C112" s="31"/>
      <c r="D112" s="31">
        <f t="shared" si="1"/>
        <v>0</v>
      </c>
      <c r="E112" s="31"/>
    </row>
    <row r="113" s="25" customFormat="1" ht="15" hidden="1" spans="1:5">
      <c r="A113" s="33" t="s">
        <v>293</v>
      </c>
      <c r="B113" s="31">
        <v>0</v>
      </c>
      <c r="C113" s="31"/>
      <c r="D113" s="31">
        <f t="shared" si="1"/>
        <v>0</v>
      </c>
      <c r="E113" s="31"/>
    </row>
    <row r="114" s="25" customFormat="1" ht="15" hidden="1" spans="1:5">
      <c r="A114" s="33" t="s">
        <v>356</v>
      </c>
      <c r="B114" s="31">
        <v>0</v>
      </c>
      <c r="C114" s="31"/>
      <c r="D114" s="31">
        <f t="shared" si="1"/>
        <v>0</v>
      </c>
      <c r="E114" s="31"/>
    </row>
    <row r="115" s="25" customFormat="1" ht="15" hidden="1" spans="1:5">
      <c r="A115" s="33" t="s">
        <v>357</v>
      </c>
      <c r="B115" s="31">
        <v>0</v>
      </c>
      <c r="C115" s="31"/>
      <c r="D115" s="31">
        <f t="shared" si="1"/>
        <v>0</v>
      </c>
      <c r="E115" s="31"/>
    </row>
    <row r="116" s="25" customFormat="1" ht="15" hidden="1" spans="1:5">
      <c r="A116" s="33" t="s">
        <v>358</v>
      </c>
      <c r="B116" s="31">
        <v>0</v>
      </c>
      <c r="C116" s="31"/>
      <c r="D116" s="31">
        <f t="shared" si="1"/>
        <v>0</v>
      </c>
      <c r="E116" s="31"/>
    </row>
    <row r="117" s="25" customFormat="1" ht="15" hidden="1" spans="1:5">
      <c r="A117" s="33" t="s">
        <v>359</v>
      </c>
      <c r="B117" s="31">
        <v>0</v>
      </c>
      <c r="C117" s="31"/>
      <c r="D117" s="31">
        <f t="shared" si="1"/>
        <v>0</v>
      </c>
      <c r="E117" s="31"/>
    </row>
    <row r="118" s="25" customFormat="1" ht="20.1" customHeight="1" spans="1:5">
      <c r="A118" s="32" t="s">
        <v>360</v>
      </c>
      <c r="B118" s="31">
        <v>118</v>
      </c>
      <c r="C118" s="31"/>
      <c r="D118" s="31">
        <f t="shared" si="1"/>
        <v>118</v>
      </c>
      <c r="E118" s="31"/>
    </row>
    <row r="119" s="25" customFormat="1" ht="20.1" customHeight="1" spans="1:5">
      <c r="A119" s="32" t="s">
        <v>300</v>
      </c>
      <c r="B119" s="31">
        <v>197</v>
      </c>
      <c r="C119" s="31"/>
      <c r="D119" s="31">
        <f t="shared" si="1"/>
        <v>197</v>
      </c>
      <c r="E119" s="31"/>
    </row>
    <row r="120" s="25" customFormat="1" ht="20.1" customHeight="1" spans="1:5">
      <c r="A120" s="32" t="s">
        <v>361</v>
      </c>
      <c r="B120" s="31">
        <v>190</v>
      </c>
      <c r="C120" s="31"/>
      <c r="D120" s="31">
        <f t="shared" si="1"/>
        <v>190</v>
      </c>
      <c r="E120" s="31"/>
    </row>
    <row r="121" s="25" customFormat="1" ht="15" spans="1:5">
      <c r="A121" s="32" t="s">
        <v>362</v>
      </c>
      <c r="B121" s="31">
        <f>SUM(B122:B132)</f>
        <v>196</v>
      </c>
      <c r="C121" s="31"/>
      <c r="D121" s="31">
        <f t="shared" si="1"/>
        <v>196</v>
      </c>
      <c r="E121" s="31"/>
    </row>
    <row r="122" s="25" customFormat="1" ht="15" hidden="1" spans="1:5">
      <c r="A122" s="33" t="s">
        <v>291</v>
      </c>
      <c r="B122" s="31"/>
      <c r="C122" s="31"/>
      <c r="D122" s="31">
        <f t="shared" si="1"/>
        <v>0</v>
      </c>
      <c r="E122" s="31"/>
    </row>
    <row r="123" s="25" customFormat="1" ht="15" hidden="1" spans="1:5">
      <c r="A123" s="33" t="s">
        <v>292</v>
      </c>
      <c r="B123" s="31"/>
      <c r="C123" s="31"/>
      <c r="D123" s="31">
        <f t="shared" si="1"/>
        <v>0</v>
      </c>
      <c r="E123" s="31"/>
    </row>
    <row r="124" s="25" customFormat="1" ht="15" hidden="1" spans="1:5">
      <c r="A124" s="33" t="s">
        <v>293</v>
      </c>
      <c r="B124" s="31"/>
      <c r="C124" s="31"/>
      <c r="D124" s="31">
        <f t="shared" si="1"/>
        <v>0</v>
      </c>
      <c r="E124" s="31"/>
    </row>
    <row r="125" s="25" customFormat="1" ht="15" hidden="1" spans="1:5">
      <c r="A125" s="33" t="s">
        <v>363</v>
      </c>
      <c r="B125" s="31"/>
      <c r="C125" s="31"/>
      <c r="D125" s="31">
        <f t="shared" si="1"/>
        <v>0</v>
      </c>
      <c r="E125" s="31"/>
    </row>
    <row r="126" s="25" customFormat="1" ht="15" hidden="1" spans="1:5">
      <c r="A126" s="33" t="s">
        <v>364</v>
      </c>
      <c r="B126" s="31"/>
      <c r="C126" s="31"/>
      <c r="D126" s="31">
        <f t="shared" si="1"/>
        <v>0</v>
      </c>
      <c r="E126" s="31"/>
    </row>
    <row r="127" s="25" customFormat="1" ht="15" hidden="1" spans="1:5">
      <c r="A127" s="33" t="s">
        <v>365</v>
      </c>
      <c r="B127" s="31"/>
      <c r="C127" s="31"/>
      <c r="D127" s="31">
        <f t="shared" si="1"/>
        <v>0</v>
      </c>
      <c r="E127" s="31"/>
    </row>
    <row r="128" s="25" customFormat="1" ht="15" spans="1:5">
      <c r="A128" s="32" t="s">
        <v>366</v>
      </c>
      <c r="B128" s="31">
        <v>196</v>
      </c>
      <c r="C128" s="31"/>
      <c r="D128" s="31">
        <f t="shared" si="1"/>
        <v>196</v>
      </c>
      <c r="E128" s="31"/>
    </row>
    <row r="129" s="25" customFormat="1" ht="15" hidden="1" spans="1:5">
      <c r="A129" s="33" t="s">
        <v>367</v>
      </c>
      <c r="B129" s="31"/>
      <c r="C129" s="31"/>
      <c r="D129" s="31">
        <f t="shared" si="1"/>
        <v>0</v>
      </c>
      <c r="E129" s="31"/>
    </row>
    <row r="130" s="25" customFormat="1" ht="15" hidden="1" spans="1:5">
      <c r="A130" s="33" t="s">
        <v>368</v>
      </c>
      <c r="B130" s="31"/>
      <c r="C130" s="31"/>
      <c r="D130" s="31">
        <f t="shared" si="1"/>
        <v>0</v>
      </c>
      <c r="E130" s="31"/>
    </row>
    <row r="131" s="25" customFormat="1" ht="15" hidden="1" spans="1:5">
      <c r="A131" s="33" t="s">
        <v>300</v>
      </c>
      <c r="B131" s="31"/>
      <c r="C131" s="31"/>
      <c r="D131" s="31">
        <f t="shared" si="1"/>
        <v>0</v>
      </c>
      <c r="E131" s="31"/>
    </row>
    <row r="132" s="25" customFormat="1" ht="15" hidden="1" spans="1:5">
      <c r="A132" s="33" t="s">
        <v>369</v>
      </c>
      <c r="B132" s="31"/>
      <c r="C132" s="31"/>
      <c r="D132" s="31">
        <f t="shared" si="1"/>
        <v>0</v>
      </c>
      <c r="E132" s="31"/>
    </row>
    <row r="133" s="25" customFormat="1" ht="15" hidden="1" spans="1:5">
      <c r="A133" s="33" t="s">
        <v>370</v>
      </c>
      <c r="B133" s="31">
        <f>SUM(B134:B139)</f>
        <v>0</v>
      </c>
      <c r="C133" s="31"/>
      <c r="D133" s="31">
        <f t="shared" si="1"/>
        <v>0</v>
      </c>
      <c r="E133" s="31"/>
    </row>
    <row r="134" s="25" customFormat="1" ht="15" hidden="1" spans="1:5">
      <c r="A134" s="33" t="s">
        <v>291</v>
      </c>
      <c r="B134" s="31"/>
      <c r="C134" s="31"/>
      <c r="D134" s="31">
        <f t="shared" ref="D134:D197" si="2">B134+C134</f>
        <v>0</v>
      </c>
      <c r="E134" s="31"/>
    </row>
    <row r="135" s="25" customFormat="1" ht="15" hidden="1" spans="1:5">
      <c r="A135" s="33" t="s">
        <v>292</v>
      </c>
      <c r="B135" s="31"/>
      <c r="C135" s="31"/>
      <c r="D135" s="31">
        <f t="shared" si="2"/>
        <v>0</v>
      </c>
      <c r="E135" s="31"/>
    </row>
    <row r="136" s="25" customFormat="1" ht="15" hidden="1" spans="1:5">
      <c r="A136" s="33" t="s">
        <v>293</v>
      </c>
      <c r="B136" s="31"/>
      <c r="C136" s="31"/>
      <c r="D136" s="31">
        <f t="shared" si="2"/>
        <v>0</v>
      </c>
      <c r="E136" s="31"/>
    </row>
    <row r="137" s="25" customFormat="1" ht="15" hidden="1" spans="1:5">
      <c r="A137" s="33" t="s">
        <v>371</v>
      </c>
      <c r="B137" s="31"/>
      <c r="C137" s="31"/>
      <c r="D137" s="31">
        <f t="shared" si="2"/>
        <v>0</v>
      </c>
      <c r="E137" s="31"/>
    </row>
    <row r="138" s="25" customFormat="1" ht="15" hidden="1" spans="1:5">
      <c r="A138" s="33" t="s">
        <v>300</v>
      </c>
      <c r="B138" s="31"/>
      <c r="C138" s="31"/>
      <c r="D138" s="31">
        <f t="shared" si="2"/>
        <v>0</v>
      </c>
      <c r="E138" s="31"/>
    </row>
    <row r="139" s="25" customFormat="1" ht="15" hidden="1" spans="1:5">
      <c r="A139" s="33" t="s">
        <v>372</v>
      </c>
      <c r="B139" s="31"/>
      <c r="C139" s="31"/>
      <c r="D139" s="31">
        <f t="shared" si="2"/>
        <v>0</v>
      </c>
      <c r="E139" s="31"/>
    </row>
    <row r="140" s="25" customFormat="1" ht="20.1" customHeight="1" spans="1:5">
      <c r="A140" s="32" t="s">
        <v>373</v>
      </c>
      <c r="B140" s="31">
        <f>SUM(B141:B147)</f>
        <v>69</v>
      </c>
      <c r="C140" s="31"/>
      <c r="D140" s="31">
        <f t="shared" si="2"/>
        <v>69</v>
      </c>
      <c r="E140" s="31"/>
    </row>
    <row r="141" s="25" customFormat="1" ht="15" spans="1:5">
      <c r="A141" s="32" t="s">
        <v>291</v>
      </c>
      <c r="B141" s="31">
        <v>55</v>
      </c>
      <c r="C141" s="31"/>
      <c r="D141" s="31">
        <f t="shared" si="2"/>
        <v>55</v>
      </c>
      <c r="E141" s="31"/>
    </row>
    <row r="142" s="25" customFormat="1" ht="15" hidden="1" spans="1:5">
      <c r="A142" s="33" t="s">
        <v>292</v>
      </c>
      <c r="B142" s="31">
        <v>0</v>
      </c>
      <c r="C142" s="31"/>
      <c r="D142" s="31">
        <f t="shared" si="2"/>
        <v>0</v>
      </c>
      <c r="E142" s="31"/>
    </row>
    <row r="143" s="25" customFormat="1" ht="15" hidden="1" spans="1:5">
      <c r="A143" s="33" t="s">
        <v>293</v>
      </c>
      <c r="B143" s="31">
        <v>0</v>
      </c>
      <c r="C143" s="31"/>
      <c r="D143" s="31">
        <f t="shared" si="2"/>
        <v>0</v>
      </c>
      <c r="E143" s="31"/>
    </row>
    <row r="144" s="25" customFormat="1" ht="15" hidden="1" spans="1:5">
      <c r="A144" s="33" t="s">
        <v>374</v>
      </c>
      <c r="B144" s="31">
        <v>0</v>
      </c>
      <c r="C144" s="31"/>
      <c r="D144" s="31">
        <f t="shared" si="2"/>
        <v>0</v>
      </c>
      <c r="E144" s="31"/>
    </row>
    <row r="145" s="25" customFormat="1" ht="15" hidden="1" spans="1:5">
      <c r="A145" s="33" t="s">
        <v>375</v>
      </c>
      <c r="B145" s="31">
        <v>0</v>
      </c>
      <c r="C145" s="31"/>
      <c r="D145" s="31">
        <f t="shared" si="2"/>
        <v>0</v>
      </c>
      <c r="E145" s="31"/>
    </row>
    <row r="146" s="25" customFormat="1" ht="15" hidden="1" spans="1:5">
      <c r="A146" s="33" t="s">
        <v>300</v>
      </c>
      <c r="B146" s="31">
        <v>0</v>
      </c>
      <c r="C146" s="31"/>
      <c r="D146" s="31">
        <f t="shared" si="2"/>
        <v>0</v>
      </c>
      <c r="E146" s="31"/>
    </row>
    <row r="147" s="25" customFormat="1" ht="20.1" customHeight="1" spans="1:5">
      <c r="A147" s="32" t="s">
        <v>376</v>
      </c>
      <c r="B147" s="31">
        <v>14</v>
      </c>
      <c r="C147" s="31"/>
      <c r="D147" s="31">
        <f t="shared" si="2"/>
        <v>14</v>
      </c>
      <c r="E147" s="31"/>
    </row>
    <row r="148" s="25" customFormat="1" ht="20.1" customHeight="1" spans="1:5">
      <c r="A148" s="32" t="s">
        <v>377</v>
      </c>
      <c r="B148" s="31">
        <f>SUM(B149:B153)</f>
        <v>363</v>
      </c>
      <c r="C148" s="31">
        <f>SUM(C149:C153)</f>
        <v>100</v>
      </c>
      <c r="D148" s="31">
        <f t="shared" si="2"/>
        <v>463</v>
      </c>
      <c r="E148" s="31"/>
    </row>
    <row r="149" s="25" customFormat="1" ht="15" spans="1:5">
      <c r="A149" s="32" t="s">
        <v>291</v>
      </c>
      <c r="B149" s="31">
        <v>226</v>
      </c>
      <c r="C149" s="31"/>
      <c r="D149" s="31">
        <f t="shared" si="2"/>
        <v>226</v>
      </c>
      <c r="E149" s="31"/>
    </row>
    <row r="150" s="25" customFormat="1" ht="15" hidden="1" spans="1:5">
      <c r="A150" s="33" t="s">
        <v>292</v>
      </c>
      <c r="B150" s="31">
        <v>0</v>
      </c>
      <c r="C150" s="31"/>
      <c r="D150" s="31">
        <f t="shared" si="2"/>
        <v>0</v>
      </c>
      <c r="E150" s="31"/>
    </row>
    <row r="151" s="25" customFormat="1" ht="15" hidden="1" spans="1:5">
      <c r="A151" s="33" t="s">
        <v>293</v>
      </c>
      <c r="B151" s="31">
        <v>0</v>
      </c>
      <c r="C151" s="31"/>
      <c r="D151" s="31">
        <f t="shared" si="2"/>
        <v>0</v>
      </c>
      <c r="E151" s="31"/>
    </row>
    <row r="152" s="25" customFormat="1" ht="15" spans="1:5">
      <c r="A152" s="32" t="s">
        <v>378</v>
      </c>
      <c r="B152" s="31">
        <v>137</v>
      </c>
      <c r="C152" s="31">
        <v>100</v>
      </c>
      <c r="D152" s="31">
        <f t="shared" si="2"/>
        <v>237</v>
      </c>
      <c r="E152" s="31"/>
    </row>
    <row r="153" s="25" customFormat="1" ht="15" hidden="1" spans="1:5">
      <c r="A153" s="33" t="s">
        <v>379</v>
      </c>
      <c r="B153" s="31">
        <v>0</v>
      </c>
      <c r="C153" s="31"/>
      <c r="D153" s="31">
        <f t="shared" si="2"/>
        <v>0</v>
      </c>
      <c r="E153" s="31"/>
    </row>
    <row r="154" s="25" customFormat="1" ht="20.1" customHeight="1" spans="1:5">
      <c r="A154" s="32" t="s">
        <v>380</v>
      </c>
      <c r="B154" s="31">
        <f>SUM(B155:B160)</f>
        <v>400</v>
      </c>
      <c r="C154" s="31"/>
      <c r="D154" s="31">
        <f t="shared" si="2"/>
        <v>400</v>
      </c>
      <c r="E154" s="31"/>
    </row>
    <row r="155" s="25" customFormat="1" ht="20.1" customHeight="1" spans="1:5">
      <c r="A155" s="32" t="s">
        <v>291</v>
      </c>
      <c r="B155" s="31">
        <v>281</v>
      </c>
      <c r="C155" s="31"/>
      <c r="D155" s="31">
        <f t="shared" si="2"/>
        <v>281</v>
      </c>
      <c r="E155" s="31"/>
    </row>
    <row r="156" s="25" customFormat="1" ht="20.1" hidden="1" customHeight="1" spans="1:5">
      <c r="A156" s="33" t="s">
        <v>292</v>
      </c>
      <c r="B156" s="31">
        <v>0</v>
      </c>
      <c r="C156" s="31"/>
      <c r="D156" s="31">
        <f t="shared" si="2"/>
        <v>0</v>
      </c>
      <c r="E156" s="31"/>
    </row>
    <row r="157" s="25" customFormat="1" ht="20.1" hidden="1" customHeight="1" spans="1:5">
      <c r="A157" s="33" t="s">
        <v>293</v>
      </c>
      <c r="B157" s="31">
        <v>0</v>
      </c>
      <c r="C157" s="31"/>
      <c r="D157" s="31">
        <f t="shared" si="2"/>
        <v>0</v>
      </c>
      <c r="E157" s="31"/>
    </row>
    <row r="158" s="25" customFormat="1" ht="20.1" hidden="1" customHeight="1" spans="1:5">
      <c r="A158" s="33" t="s">
        <v>305</v>
      </c>
      <c r="B158" s="31">
        <v>0</v>
      </c>
      <c r="C158" s="31"/>
      <c r="D158" s="31">
        <f t="shared" si="2"/>
        <v>0</v>
      </c>
      <c r="E158" s="31"/>
    </row>
    <row r="159" s="25" customFormat="1" ht="20.1" customHeight="1" spans="1:5">
      <c r="A159" s="32" t="s">
        <v>300</v>
      </c>
      <c r="B159" s="31">
        <v>37</v>
      </c>
      <c r="C159" s="31"/>
      <c r="D159" s="31">
        <f t="shared" si="2"/>
        <v>37</v>
      </c>
      <c r="E159" s="31"/>
    </row>
    <row r="160" s="25" customFormat="1" ht="20.1" customHeight="1" spans="1:5">
      <c r="A160" s="32" t="s">
        <v>381</v>
      </c>
      <c r="B160" s="31">
        <v>82</v>
      </c>
      <c r="C160" s="31"/>
      <c r="D160" s="31">
        <f t="shared" si="2"/>
        <v>82</v>
      </c>
      <c r="E160" s="31"/>
    </row>
    <row r="161" s="25" customFormat="1" ht="20.1" customHeight="1" spans="1:5">
      <c r="A161" s="32" t="s">
        <v>382</v>
      </c>
      <c r="B161" s="31">
        <f>SUM(B162:B167)</f>
        <v>2292</v>
      </c>
      <c r="C161" s="31"/>
      <c r="D161" s="31">
        <f t="shared" si="2"/>
        <v>2292</v>
      </c>
      <c r="E161" s="31"/>
    </row>
    <row r="162" s="25" customFormat="1" ht="15" spans="1:5">
      <c r="A162" s="32" t="s">
        <v>291</v>
      </c>
      <c r="B162" s="31">
        <v>679</v>
      </c>
      <c r="C162" s="31"/>
      <c r="D162" s="31">
        <f t="shared" si="2"/>
        <v>679</v>
      </c>
      <c r="E162" s="31"/>
    </row>
    <row r="163" s="25" customFormat="1" ht="15" hidden="1" spans="1:5">
      <c r="A163" s="33" t="s">
        <v>292</v>
      </c>
      <c r="B163" s="31">
        <v>0</v>
      </c>
      <c r="C163" s="31"/>
      <c r="D163" s="31">
        <f t="shared" si="2"/>
        <v>0</v>
      </c>
      <c r="E163" s="31"/>
    </row>
    <row r="164" s="25" customFormat="1" ht="15" hidden="1" spans="1:5">
      <c r="A164" s="33" t="s">
        <v>293</v>
      </c>
      <c r="B164" s="31">
        <v>0</v>
      </c>
      <c r="C164" s="31"/>
      <c r="D164" s="31">
        <f t="shared" si="2"/>
        <v>0</v>
      </c>
      <c r="E164" s="31"/>
    </row>
    <row r="165" s="25" customFormat="1" ht="15" hidden="1" spans="1:5">
      <c r="A165" s="33" t="s">
        <v>383</v>
      </c>
      <c r="B165" s="31">
        <v>0</v>
      </c>
      <c r="C165" s="31"/>
      <c r="D165" s="31">
        <f t="shared" si="2"/>
        <v>0</v>
      </c>
      <c r="E165" s="31"/>
    </row>
    <row r="166" s="25" customFormat="1" ht="20.1" customHeight="1" spans="1:5">
      <c r="A166" s="32" t="s">
        <v>300</v>
      </c>
      <c r="B166" s="31">
        <v>365</v>
      </c>
      <c r="C166" s="31"/>
      <c r="D166" s="31">
        <f t="shared" si="2"/>
        <v>365</v>
      </c>
      <c r="E166" s="31"/>
    </row>
    <row r="167" s="25" customFormat="1" ht="20.1" customHeight="1" spans="1:5">
      <c r="A167" s="32" t="s">
        <v>384</v>
      </c>
      <c r="B167" s="31">
        <v>1248</v>
      </c>
      <c r="C167" s="31"/>
      <c r="D167" s="31">
        <f t="shared" si="2"/>
        <v>1248</v>
      </c>
      <c r="E167" s="31"/>
    </row>
    <row r="168" s="25" customFormat="1" ht="20.1" customHeight="1" spans="1:5">
      <c r="A168" s="32" t="s">
        <v>385</v>
      </c>
      <c r="B168" s="31">
        <f>SUM(B169:B174)</f>
        <v>3176</v>
      </c>
      <c r="C168" s="31">
        <f>SUM(C169:C174)</f>
        <v>400</v>
      </c>
      <c r="D168" s="31">
        <f t="shared" si="2"/>
        <v>3576</v>
      </c>
      <c r="E168" s="31"/>
    </row>
    <row r="169" s="25" customFormat="1" ht="20.1" customHeight="1" spans="1:5">
      <c r="A169" s="32" t="s">
        <v>291</v>
      </c>
      <c r="B169" s="31">
        <v>1537</v>
      </c>
      <c r="C169" s="31"/>
      <c r="D169" s="31">
        <f t="shared" si="2"/>
        <v>1537</v>
      </c>
      <c r="E169" s="31"/>
    </row>
    <row r="170" s="25" customFormat="1" ht="20.1" hidden="1" customHeight="1" spans="1:5">
      <c r="A170" s="33" t="s">
        <v>292</v>
      </c>
      <c r="B170" s="31">
        <v>0</v>
      </c>
      <c r="C170" s="31"/>
      <c r="D170" s="31">
        <f t="shared" si="2"/>
        <v>0</v>
      </c>
      <c r="E170" s="31"/>
    </row>
    <row r="171" s="25" customFormat="1" ht="20.1" hidden="1" customHeight="1" spans="1:5">
      <c r="A171" s="33" t="s">
        <v>293</v>
      </c>
      <c r="B171" s="31">
        <v>0</v>
      </c>
      <c r="C171" s="31"/>
      <c r="D171" s="31">
        <f t="shared" si="2"/>
        <v>0</v>
      </c>
      <c r="E171" s="31"/>
    </row>
    <row r="172" s="25" customFormat="1" ht="20.1" customHeight="1" spans="1:5">
      <c r="A172" s="32" t="s">
        <v>386</v>
      </c>
      <c r="B172" s="31">
        <v>126</v>
      </c>
      <c r="C172" s="31">
        <v>400</v>
      </c>
      <c r="D172" s="31">
        <f t="shared" si="2"/>
        <v>526</v>
      </c>
      <c r="E172" s="31"/>
    </row>
    <row r="173" s="25" customFormat="1" ht="20.1" customHeight="1" spans="1:5">
      <c r="A173" s="32" t="s">
        <v>300</v>
      </c>
      <c r="B173" s="31">
        <v>492</v>
      </c>
      <c r="C173" s="31"/>
      <c r="D173" s="31">
        <f t="shared" si="2"/>
        <v>492</v>
      </c>
      <c r="E173" s="31"/>
    </row>
    <row r="174" s="25" customFormat="1" ht="20.1" customHeight="1" spans="1:5">
      <c r="A174" s="32" t="s">
        <v>387</v>
      </c>
      <c r="B174" s="31">
        <v>1021</v>
      </c>
      <c r="C174" s="31"/>
      <c r="D174" s="31">
        <f t="shared" si="2"/>
        <v>1021</v>
      </c>
      <c r="E174" s="31"/>
    </row>
    <row r="175" s="25" customFormat="1" ht="20.1" customHeight="1" spans="1:5">
      <c r="A175" s="32" t="s">
        <v>388</v>
      </c>
      <c r="B175" s="31">
        <f>SUM(B176:B181)</f>
        <v>1640</v>
      </c>
      <c r="C175" s="31"/>
      <c r="D175" s="31">
        <f t="shared" si="2"/>
        <v>1640</v>
      </c>
      <c r="E175" s="31"/>
    </row>
    <row r="176" s="25" customFormat="1" ht="15" spans="1:5">
      <c r="A176" s="32" t="s">
        <v>291</v>
      </c>
      <c r="B176" s="31">
        <v>1033</v>
      </c>
      <c r="C176" s="31"/>
      <c r="D176" s="31">
        <f t="shared" si="2"/>
        <v>1033</v>
      </c>
      <c r="E176" s="31"/>
    </row>
    <row r="177" s="25" customFormat="1" ht="15" hidden="1" spans="1:5">
      <c r="A177" s="33" t="s">
        <v>292</v>
      </c>
      <c r="B177" s="31">
        <v>0</v>
      </c>
      <c r="C177" s="31"/>
      <c r="D177" s="31">
        <f t="shared" si="2"/>
        <v>0</v>
      </c>
      <c r="E177" s="31"/>
    </row>
    <row r="178" s="25" customFormat="1" ht="15" hidden="1" spans="1:5">
      <c r="A178" s="33" t="s">
        <v>293</v>
      </c>
      <c r="B178" s="31">
        <v>0</v>
      </c>
      <c r="C178" s="31"/>
      <c r="D178" s="31">
        <f t="shared" si="2"/>
        <v>0</v>
      </c>
      <c r="E178" s="31"/>
    </row>
    <row r="179" s="25" customFormat="1" ht="15" hidden="1" spans="1:5">
      <c r="A179" s="33" t="s">
        <v>389</v>
      </c>
      <c r="B179" s="31"/>
      <c r="C179" s="31"/>
      <c r="D179" s="31">
        <f t="shared" si="2"/>
        <v>0</v>
      </c>
      <c r="E179" s="31"/>
    </row>
    <row r="180" s="25" customFormat="1" ht="15" hidden="1" spans="1:5">
      <c r="A180" s="33" t="s">
        <v>300</v>
      </c>
      <c r="B180" s="31">
        <v>0</v>
      </c>
      <c r="C180" s="31"/>
      <c r="D180" s="31">
        <f t="shared" si="2"/>
        <v>0</v>
      </c>
      <c r="E180" s="31"/>
    </row>
    <row r="181" s="25" customFormat="1" ht="20.1" customHeight="1" spans="1:5">
      <c r="A181" s="32" t="s">
        <v>390</v>
      </c>
      <c r="B181" s="31">
        <v>607</v>
      </c>
      <c r="C181" s="31"/>
      <c r="D181" s="31">
        <f t="shared" si="2"/>
        <v>607</v>
      </c>
      <c r="E181" s="31"/>
    </row>
    <row r="182" s="25" customFormat="1" ht="20.1" customHeight="1" spans="1:5">
      <c r="A182" s="32" t="s">
        <v>391</v>
      </c>
      <c r="B182" s="31">
        <f>SUM(B183:B188)</f>
        <v>1803</v>
      </c>
      <c r="C182" s="31"/>
      <c r="D182" s="31">
        <f t="shared" si="2"/>
        <v>1803</v>
      </c>
      <c r="E182" s="31"/>
    </row>
    <row r="183" s="25" customFormat="1" ht="15" spans="1:5">
      <c r="A183" s="32" t="s">
        <v>291</v>
      </c>
      <c r="B183" s="31">
        <v>354</v>
      </c>
      <c r="C183" s="31"/>
      <c r="D183" s="31">
        <f t="shared" si="2"/>
        <v>354</v>
      </c>
      <c r="E183" s="31"/>
    </row>
    <row r="184" s="25" customFormat="1" ht="15" hidden="1" spans="1:5">
      <c r="A184" s="33" t="s">
        <v>292</v>
      </c>
      <c r="B184" s="31">
        <v>0</v>
      </c>
      <c r="C184" s="31"/>
      <c r="D184" s="31">
        <f t="shared" si="2"/>
        <v>0</v>
      </c>
      <c r="E184" s="31"/>
    </row>
    <row r="185" s="25" customFormat="1" ht="15" hidden="1" spans="1:5">
      <c r="A185" s="33" t="s">
        <v>293</v>
      </c>
      <c r="B185" s="31">
        <v>0</v>
      </c>
      <c r="C185" s="31"/>
      <c r="D185" s="31">
        <f t="shared" si="2"/>
        <v>0</v>
      </c>
      <c r="E185" s="31"/>
    </row>
    <row r="186" s="25" customFormat="1" ht="15" hidden="1" spans="1:5">
      <c r="A186" s="33" t="s">
        <v>392</v>
      </c>
      <c r="B186" s="31">
        <v>0</v>
      </c>
      <c r="C186" s="31"/>
      <c r="D186" s="31">
        <f t="shared" si="2"/>
        <v>0</v>
      </c>
      <c r="E186" s="31"/>
    </row>
    <row r="187" s="25" customFormat="1" ht="20.1" customHeight="1" spans="1:5">
      <c r="A187" s="32" t="s">
        <v>300</v>
      </c>
      <c r="B187" s="31">
        <v>144</v>
      </c>
      <c r="C187" s="31"/>
      <c r="D187" s="31">
        <f t="shared" si="2"/>
        <v>144</v>
      </c>
      <c r="E187" s="31"/>
    </row>
    <row r="188" s="25" customFormat="1" ht="20.1" customHeight="1" spans="1:5">
      <c r="A188" s="32" t="s">
        <v>393</v>
      </c>
      <c r="B188" s="31">
        <v>1305</v>
      </c>
      <c r="C188" s="31"/>
      <c r="D188" s="31">
        <f t="shared" si="2"/>
        <v>1305</v>
      </c>
      <c r="E188" s="31"/>
    </row>
    <row r="189" s="25" customFormat="1" ht="20.1" customHeight="1" spans="1:5">
      <c r="A189" s="32" t="s">
        <v>394</v>
      </c>
      <c r="B189" s="31">
        <f>SUM(B190:B196)</f>
        <v>357</v>
      </c>
      <c r="C189" s="31"/>
      <c r="D189" s="31">
        <f t="shared" si="2"/>
        <v>357</v>
      </c>
      <c r="E189" s="31"/>
    </row>
    <row r="190" s="25" customFormat="1" ht="15" spans="1:5">
      <c r="A190" s="32" t="s">
        <v>291</v>
      </c>
      <c r="B190" s="31">
        <v>235</v>
      </c>
      <c r="C190" s="31"/>
      <c r="D190" s="31">
        <f t="shared" si="2"/>
        <v>235</v>
      </c>
      <c r="E190" s="31"/>
    </row>
    <row r="191" s="25" customFormat="1" ht="15" hidden="1" spans="1:5">
      <c r="A191" s="33" t="s">
        <v>292</v>
      </c>
      <c r="B191" s="31"/>
      <c r="C191" s="31"/>
      <c r="D191" s="31">
        <f t="shared" si="2"/>
        <v>0</v>
      </c>
      <c r="E191" s="31"/>
    </row>
    <row r="192" s="25" customFormat="1" ht="15" hidden="1" spans="1:5">
      <c r="A192" s="33" t="s">
        <v>293</v>
      </c>
      <c r="B192" s="31">
        <v>0</v>
      </c>
      <c r="C192" s="31"/>
      <c r="D192" s="31">
        <f t="shared" si="2"/>
        <v>0</v>
      </c>
      <c r="E192" s="31"/>
    </row>
    <row r="193" s="25" customFormat="1" ht="15" hidden="1" spans="1:5">
      <c r="A193" s="33" t="s">
        <v>395</v>
      </c>
      <c r="B193" s="31">
        <v>0</v>
      </c>
      <c r="C193" s="31"/>
      <c r="D193" s="31">
        <f t="shared" si="2"/>
        <v>0</v>
      </c>
      <c r="E193" s="31"/>
    </row>
    <row r="194" s="25" customFormat="1" ht="15" hidden="1" spans="1:5">
      <c r="A194" s="33" t="s">
        <v>396</v>
      </c>
      <c r="B194" s="31">
        <v>0</v>
      </c>
      <c r="C194" s="31"/>
      <c r="D194" s="31">
        <f t="shared" si="2"/>
        <v>0</v>
      </c>
      <c r="E194" s="31"/>
    </row>
    <row r="195" s="25" customFormat="1" ht="20.1" customHeight="1" spans="1:5">
      <c r="A195" s="32" t="s">
        <v>300</v>
      </c>
      <c r="B195" s="31">
        <v>24</v>
      </c>
      <c r="C195" s="31"/>
      <c r="D195" s="31">
        <f t="shared" si="2"/>
        <v>24</v>
      </c>
      <c r="E195" s="31"/>
    </row>
    <row r="196" s="25" customFormat="1" ht="15" spans="1:5">
      <c r="A196" s="32" t="s">
        <v>397</v>
      </c>
      <c r="B196" s="31">
        <v>98</v>
      </c>
      <c r="C196" s="31"/>
      <c r="D196" s="31">
        <f t="shared" si="2"/>
        <v>98</v>
      </c>
      <c r="E196" s="31"/>
    </row>
    <row r="197" s="25" customFormat="1" ht="15" hidden="1" spans="1:5">
      <c r="A197" s="33" t="s">
        <v>398</v>
      </c>
      <c r="B197" s="31">
        <f>SUM(B198:B202)</f>
        <v>0</v>
      </c>
      <c r="C197" s="31"/>
      <c r="D197" s="31">
        <f t="shared" si="2"/>
        <v>0</v>
      </c>
      <c r="E197" s="31"/>
    </row>
    <row r="198" s="25" customFormat="1" ht="15" hidden="1" spans="1:5">
      <c r="A198" s="33" t="s">
        <v>291</v>
      </c>
      <c r="B198" s="31"/>
      <c r="C198" s="31"/>
      <c r="D198" s="31">
        <f t="shared" ref="D198:D261" si="3">B198+C198</f>
        <v>0</v>
      </c>
      <c r="E198" s="31"/>
    </row>
    <row r="199" s="25" customFormat="1" ht="15" hidden="1" spans="1:5">
      <c r="A199" s="33" t="s">
        <v>292</v>
      </c>
      <c r="B199" s="31"/>
      <c r="C199" s="31"/>
      <c r="D199" s="31">
        <f t="shared" si="3"/>
        <v>0</v>
      </c>
      <c r="E199" s="31"/>
    </row>
    <row r="200" s="25" customFormat="1" ht="15" hidden="1" spans="1:5">
      <c r="A200" s="33" t="s">
        <v>293</v>
      </c>
      <c r="B200" s="31"/>
      <c r="C200" s="31"/>
      <c r="D200" s="31">
        <f t="shared" si="3"/>
        <v>0</v>
      </c>
      <c r="E200" s="31"/>
    </row>
    <row r="201" s="25" customFormat="1" ht="15" hidden="1" spans="1:5">
      <c r="A201" s="33" t="s">
        <v>300</v>
      </c>
      <c r="B201" s="31"/>
      <c r="C201" s="31"/>
      <c r="D201" s="31">
        <f t="shared" si="3"/>
        <v>0</v>
      </c>
      <c r="E201" s="31"/>
    </row>
    <row r="202" s="25" customFormat="1" ht="15" hidden="1" spans="1:5">
      <c r="A202" s="33" t="s">
        <v>399</v>
      </c>
      <c r="B202" s="31"/>
      <c r="C202" s="31"/>
      <c r="D202" s="31">
        <f t="shared" si="3"/>
        <v>0</v>
      </c>
      <c r="E202" s="31"/>
    </row>
    <row r="203" s="25" customFormat="1" ht="20.1" customHeight="1" spans="1:5">
      <c r="A203" s="32" t="s">
        <v>400</v>
      </c>
      <c r="B203" s="31">
        <f>SUM(B204:B208)</f>
        <v>1711</v>
      </c>
      <c r="C203" s="31"/>
      <c r="D203" s="31">
        <f t="shared" si="3"/>
        <v>1711</v>
      </c>
      <c r="E203" s="31"/>
    </row>
    <row r="204" s="25" customFormat="1" ht="15" spans="1:5">
      <c r="A204" s="32" t="s">
        <v>291</v>
      </c>
      <c r="B204" s="31">
        <v>848</v>
      </c>
      <c r="C204" s="31"/>
      <c r="D204" s="31">
        <f t="shared" si="3"/>
        <v>848</v>
      </c>
      <c r="E204" s="31"/>
    </row>
    <row r="205" s="25" customFormat="1" ht="15" hidden="1" spans="1:5">
      <c r="A205" s="33" t="s">
        <v>292</v>
      </c>
      <c r="B205" s="31">
        <v>0</v>
      </c>
      <c r="C205" s="31"/>
      <c r="D205" s="31">
        <f t="shared" si="3"/>
        <v>0</v>
      </c>
      <c r="E205" s="31"/>
    </row>
    <row r="206" s="25" customFormat="1" ht="15" hidden="1" spans="1:5">
      <c r="A206" s="33" t="s">
        <v>293</v>
      </c>
      <c r="B206" s="31">
        <v>0</v>
      </c>
      <c r="C206" s="31"/>
      <c r="D206" s="31">
        <f t="shared" si="3"/>
        <v>0</v>
      </c>
      <c r="E206" s="31"/>
    </row>
    <row r="207" s="25" customFormat="1" ht="20.1" customHeight="1" spans="1:5">
      <c r="A207" s="32" t="s">
        <v>300</v>
      </c>
      <c r="B207" s="31">
        <v>293</v>
      </c>
      <c r="C207" s="31"/>
      <c r="D207" s="31">
        <f t="shared" si="3"/>
        <v>293</v>
      </c>
      <c r="E207" s="31"/>
    </row>
    <row r="208" s="25" customFormat="1" ht="20.1" customHeight="1" spans="1:5">
      <c r="A208" s="32" t="s">
        <v>401</v>
      </c>
      <c r="B208" s="31">
        <v>570</v>
      </c>
      <c r="C208" s="31"/>
      <c r="D208" s="31">
        <f t="shared" si="3"/>
        <v>570</v>
      </c>
      <c r="E208" s="31"/>
    </row>
    <row r="209" s="25" customFormat="1" ht="20.1" customHeight="1" spans="1:5">
      <c r="A209" s="32" t="s">
        <v>402</v>
      </c>
      <c r="B209" s="31">
        <f>SUM(B210:B215)</f>
        <v>693</v>
      </c>
      <c r="C209" s="31"/>
      <c r="D209" s="31">
        <f t="shared" si="3"/>
        <v>693</v>
      </c>
      <c r="E209" s="31"/>
    </row>
    <row r="210" s="25" customFormat="1" ht="15" spans="1:5">
      <c r="A210" s="32" t="s">
        <v>291</v>
      </c>
      <c r="B210" s="31">
        <v>139</v>
      </c>
      <c r="C210" s="31"/>
      <c r="D210" s="31">
        <f t="shared" si="3"/>
        <v>139</v>
      </c>
      <c r="E210" s="31"/>
    </row>
    <row r="211" s="25" customFormat="1" ht="15" hidden="1" spans="1:5">
      <c r="A211" s="33" t="s">
        <v>292</v>
      </c>
      <c r="B211" s="31">
        <v>0</v>
      </c>
      <c r="C211" s="31"/>
      <c r="D211" s="31">
        <f t="shared" si="3"/>
        <v>0</v>
      </c>
      <c r="E211" s="31"/>
    </row>
    <row r="212" s="25" customFormat="1" ht="15" hidden="1" spans="1:5">
      <c r="A212" s="33" t="s">
        <v>293</v>
      </c>
      <c r="B212" s="31">
        <v>0</v>
      </c>
      <c r="C212" s="31"/>
      <c r="D212" s="31">
        <f t="shared" si="3"/>
        <v>0</v>
      </c>
      <c r="E212" s="31"/>
    </row>
    <row r="213" s="25" customFormat="1" ht="15" hidden="1" spans="1:5">
      <c r="A213" s="33" t="s">
        <v>403</v>
      </c>
      <c r="B213" s="31">
        <v>0</v>
      </c>
      <c r="C213" s="31"/>
      <c r="D213" s="31">
        <f t="shared" si="3"/>
        <v>0</v>
      </c>
      <c r="E213" s="31"/>
    </row>
    <row r="214" s="25" customFormat="1" ht="20.1" hidden="1" customHeight="1" spans="1:5">
      <c r="A214" s="33" t="s">
        <v>300</v>
      </c>
      <c r="B214" s="31">
        <v>0</v>
      </c>
      <c r="C214" s="31"/>
      <c r="D214" s="31">
        <f t="shared" si="3"/>
        <v>0</v>
      </c>
      <c r="E214" s="31"/>
    </row>
    <row r="215" s="25" customFormat="1" ht="20.1" customHeight="1" spans="1:5">
      <c r="A215" s="32" t="s">
        <v>404</v>
      </c>
      <c r="B215" s="31">
        <v>554</v>
      </c>
      <c r="C215" s="31"/>
      <c r="D215" s="31">
        <f t="shared" si="3"/>
        <v>554</v>
      </c>
      <c r="E215" s="31"/>
    </row>
    <row r="216" s="25" customFormat="1" ht="20.1" customHeight="1" spans="1:5">
      <c r="A216" s="32" t="s">
        <v>405</v>
      </c>
      <c r="B216" s="31">
        <f>SUM(B217:B230)</f>
        <v>3438</v>
      </c>
      <c r="C216" s="31"/>
      <c r="D216" s="31">
        <f t="shared" si="3"/>
        <v>3438</v>
      </c>
      <c r="E216" s="31"/>
    </row>
    <row r="217" s="25" customFormat="1" ht="15" spans="1:5">
      <c r="A217" s="32" t="s">
        <v>291</v>
      </c>
      <c r="B217" s="31">
        <v>944</v>
      </c>
      <c r="C217" s="31"/>
      <c r="D217" s="31">
        <f t="shared" si="3"/>
        <v>944</v>
      </c>
      <c r="E217" s="31"/>
    </row>
    <row r="218" s="25" customFormat="1" ht="15" hidden="1" spans="1:5">
      <c r="A218" s="33" t="s">
        <v>292</v>
      </c>
      <c r="B218" s="31">
        <v>0</v>
      </c>
      <c r="C218" s="31"/>
      <c r="D218" s="31">
        <f t="shared" si="3"/>
        <v>0</v>
      </c>
      <c r="E218" s="31"/>
    </row>
    <row r="219" s="25" customFormat="1" ht="15" hidden="1" spans="1:5">
      <c r="A219" s="33" t="s">
        <v>293</v>
      </c>
      <c r="B219" s="31">
        <v>0</v>
      </c>
      <c r="C219" s="31"/>
      <c r="D219" s="31">
        <f t="shared" si="3"/>
        <v>0</v>
      </c>
      <c r="E219" s="31"/>
    </row>
    <row r="220" s="25" customFormat="1" ht="15" hidden="1" spans="1:5">
      <c r="A220" s="33" t="s">
        <v>406</v>
      </c>
      <c r="B220" s="31">
        <v>0</v>
      </c>
      <c r="C220" s="31"/>
      <c r="D220" s="31">
        <f t="shared" si="3"/>
        <v>0</v>
      </c>
      <c r="E220" s="31"/>
    </row>
    <row r="221" s="25" customFormat="1" ht="15" hidden="1" spans="1:5">
      <c r="A221" s="33" t="s">
        <v>407</v>
      </c>
      <c r="B221" s="31">
        <v>0</v>
      </c>
      <c r="C221" s="31"/>
      <c r="D221" s="31">
        <f t="shared" si="3"/>
        <v>0</v>
      </c>
      <c r="E221" s="31"/>
    </row>
    <row r="222" s="25" customFormat="1" ht="15" hidden="1" spans="1:5">
      <c r="A222" s="33" t="s">
        <v>332</v>
      </c>
      <c r="B222" s="31">
        <v>0</v>
      </c>
      <c r="C222" s="31"/>
      <c r="D222" s="31">
        <f t="shared" si="3"/>
        <v>0</v>
      </c>
      <c r="E222" s="31"/>
    </row>
    <row r="223" s="25" customFormat="1" ht="21" hidden="1" customHeight="1" spans="1:5">
      <c r="A223" s="33" t="s">
        <v>408</v>
      </c>
      <c r="B223" s="31">
        <v>0</v>
      </c>
      <c r="C223" s="31"/>
      <c r="D223" s="31">
        <f t="shared" si="3"/>
        <v>0</v>
      </c>
      <c r="E223" s="31"/>
    </row>
    <row r="224" s="25" customFormat="1" ht="15" spans="1:5">
      <c r="A224" s="32" t="s">
        <v>409</v>
      </c>
      <c r="B224" s="31">
        <v>1</v>
      </c>
      <c r="C224" s="31"/>
      <c r="D224" s="31">
        <f t="shared" si="3"/>
        <v>1</v>
      </c>
      <c r="E224" s="31"/>
    </row>
    <row r="225" s="25" customFormat="1" ht="15" hidden="1" spans="1:5">
      <c r="A225" s="33" t="s">
        <v>410</v>
      </c>
      <c r="B225" s="31">
        <v>0</v>
      </c>
      <c r="C225" s="31"/>
      <c r="D225" s="31">
        <f t="shared" si="3"/>
        <v>0</v>
      </c>
      <c r="E225" s="31"/>
    </row>
    <row r="226" s="25" customFormat="1" ht="15" hidden="1" spans="1:5">
      <c r="A226" s="33" t="s">
        <v>411</v>
      </c>
      <c r="B226" s="31">
        <v>0</v>
      </c>
      <c r="C226" s="31"/>
      <c r="D226" s="31">
        <f t="shared" si="3"/>
        <v>0</v>
      </c>
      <c r="E226" s="31"/>
    </row>
    <row r="227" s="25" customFormat="1" ht="15" spans="1:5">
      <c r="A227" s="32" t="s">
        <v>412</v>
      </c>
      <c r="B227" s="31">
        <v>123</v>
      </c>
      <c r="C227" s="31"/>
      <c r="D227" s="31">
        <f t="shared" si="3"/>
        <v>123</v>
      </c>
      <c r="E227" s="31"/>
    </row>
    <row r="228" s="25" customFormat="1" ht="20.1" customHeight="1" spans="1:5">
      <c r="A228" s="32" t="s">
        <v>413</v>
      </c>
      <c r="B228" s="31">
        <v>14</v>
      </c>
      <c r="C228" s="31"/>
      <c r="D228" s="31">
        <f t="shared" si="3"/>
        <v>14</v>
      </c>
      <c r="E228" s="31"/>
    </row>
    <row r="229" s="25" customFormat="1" ht="20.1" customHeight="1" spans="1:5">
      <c r="A229" s="32" t="s">
        <v>300</v>
      </c>
      <c r="B229" s="31">
        <v>1616</v>
      </c>
      <c r="C229" s="31"/>
      <c r="D229" s="31">
        <f t="shared" si="3"/>
        <v>1616</v>
      </c>
      <c r="E229" s="31"/>
    </row>
    <row r="230" s="25" customFormat="1" ht="20.1" customHeight="1" spans="1:5">
      <c r="A230" s="32" t="s">
        <v>414</v>
      </c>
      <c r="B230" s="31">
        <v>740</v>
      </c>
      <c r="C230" s="31"/>
      <c r="D230" s="31">
        <f t="shared" si="3"/>
        <v>740</v>
      </c>
      <c r="E230" s="31"/>
    </row>
    <row r="231" s="25" customFormat="1" ht="20.1" customHeight="1" spans="1:5">
      <c r="A231" s="32" t="s">
        <v>415</v>
      </c>
      <c r="B231" s="31">
        <f>SUBTOTAL(9,B232:B237)</f>
        <v>1940</v>
      </c>
      <c r="C231" s="31"/>
      <c r="D231" s="31">
        <f t="shared" si="3"/>
        <v>1940</v>
      </c>
      <c r="E231" s="31"/>
    </row>
    <row r="232" s="25" customFormat="1" ht="20.1" customHeight="1" spans="1:5">
      <c r="A232" s="32" t="s">
        <v>291</v>
      </c>
      <c r="B232" s="31">
        <v>100</v>
      </c>
      <c r="C232" s="31"/>
      <c r="D232" s="31">
        <f t="shared" si="3"/>
        <v>100</v>
      </c>
      <c r="E232" s="31"/>
    </row>
    <row r="233" s="25" customFormat="1" ht="20.1" hidden="1" customHeight="1" spans="1:5">
      <c r="A233" s="33" t="s">
        <v>292</v>
      </c>
      <c r="B233" s="31"/>
      <c r="C233" s="31"/>
      <c r="D233" s="31">
        <f t="shared" si="3"/>
        <v>0</v>
      </c>
      <c r="E233" s="31"/>
    </row>
    <row r="234" s="25" customFormat="1" ht="20.1" hidden="1" customHeight="1" spans="1:5">
      <c r="A234" s="33" t="s">
        <v>293</v>
      </c>
      <c r="B234" s="31"/>
      <c r="C234" s="31"/>
      <c r="D234" s="31">
        <f t="shared" si="3"/>
        <v>0</v>
      </c>
      <c r="E234" s="31"/>
    </row>
    <row r="235" s="25" customFormat="1" ht="20.1" customHeight="1" spans="1:5">
      <c r="A235" s="32" t="s">
        <v>386</v>
      </c>
      <c r="B235" s="31">
        <v>1615</v>
      </c>
      <c r="C235" s="31"/>
      <c r="D235" s="31">
        <f t="shared" si="3"/>
        <v>1615</v>
      </c>
      <c r="E235" s="31"/>
    </row>
    <row r="236" s="25" customFormat="1" ht="20.1" customHeight="1" spans="1:5">
      <c r="A236" s="32" t="s">
        <v>300</v>
      </c>
      <c r="B236" s="31">
        <v>55</v>
      </c>
      <c r="C236" s="31"/>
      <c r="D236" s="31">
        <f t="shared" si="3"/>
        <v>55</v>
      </c>
      <c r="E236" s="31"/>
    </row>
    <row r="237" s="25" customFormat="1" ht="20.1" customHeight="1" spans="1:5">
      <c r="A237" s="32" t="s">
        <v>416</v>
      </c>
      <c r="B237" s="31">
        <v>170</v>
      </c>
      <c r="C237" s="31"/>
      <c r="D237" s="31">
        <f t="shared" si="3"/>
        <v>170</v>
      </c>
      <c r="E237" s="31"/>
    </row>
    <row r="238" s="25" customFormat="1" ht="20.1" customHeight="1" spans="1:5">
      <c r="A238" s="32" t="s">
        <v>417</v>
      </c>
      <c r="B238" s="31">
        <f>B239</f>
        <v>265</v>
      </c>
      <c r="C238" s="31"/>
      <c r="D238" s="31">
        <f t="shared" si="3"/>
        <v>265</v>
      </c>
      <c r="E238" s="31"/>
    </row>
    <row r="239" s="25" customFormat="1" ht="20.1" customHeight="1" spans="1:5">
      <c r="A239" s="32" t="s">
        <v>418</v>
      </c>
      <c r="B239" s="31">
        <v>265</v>
      </c>
      <c r="C239" s="31"/>
      <c r="D239" s="31">
        <f t="shared" si="3"/>
        <v>265</v>
      </c>
      <c r="E239" s="31"/>
    </row>
    <row r="240" s="25" customFormat="1" ht="15" spans="1:5">
      <c r="A240" s="32" t="s">
        <v>419</v>
      </c>
      <c r="B240" s="31">
        <f>SUM(B241:B242)</f>
        <v>728</v>
      </c>
      <c r="C240" s="31"/>
      <c r="D240" s="31">
        <f t="shared" si="3"/>
        <v>728</v>
      </c>
      <c r="E240" s="31"/>
    </row>
    <row r="241" s="25" customFormat="1" ht="15" hidden="1" spans="1:5">
      <c r="A241" s="33" t="s">
        <v>420</v>
      </c>
      <c r="B241" s="31">
        <v>0</v>
      </c>
      <c r="C241" s="31"/>
      <c r="D241" s="31">
        <f t="shared" si="3"/>
        <v>0</v>
      </c>
      <c r="E241" s="31"/>
    </row>
    <row r="242" s="25" customFormat="1" ht="20.1" customHeight="1" spans="1:5">
      <c r="A242" s="32" t="s">
        <v>421</v>
      </c>
      <c r="B242" s="31">
        <v>728</v>
      </c>
      <c r="C242" s="31"/>
      <c r="D242" s="31">
        <f t="shared" si="3"/>
        <v>728</v>
      </c>
      <c r="E242" s="31"/>
    </row>
    <row r="243" s="25" customFormat="1" ht="15" hidden="1" spans="1:5">
      <c r="A243" s="30" t="s">
        <v>422</v>
      </c>
      <c r="B243" s="31">
        <f>SUM(B244:B246)</f>
        <v>0</v>
      </c>
      <c r="C243" s="31"/>
      <c r="D243" s="31">
        <f t="shared" si="3"/>
        <v>0</v>
      </c>
      <c r="E243" s="31"/>
    </row>
    <row r="244" s="25" customFormat="1" ht="15" hidden="1" spans="1:5">
      <c r="A244" s="33" t="s">
        <v>423</v>
      </c>
      <c r="B244" s="31"/>
      <c r="C244" s="31"/>
      <c r="D244" s="31">
        <f t="shared" si="3"/>
        <v>0</v>
      </c>
      <c r="E244" s="31"/>
    </row>
    <row r="245" s="25" customFormat="1" ht="15" hidden="1" spans="1:5">
      <c r="A245" s="33" t="s">
        <v>424</v>
      </c>
      <c r="B245" s="31"/>
      <c r="C245" s="31"/>
      <c r="D245" s="31">
        <f t="shared" si="3"/>
        <v>0</v>
      </c>
      <c r="E245" s="31"/>
    </row>
    <row r="246" s="25" customFormat="1" ht="15" hidden="1" spans="1:5">
      <c r="A246" s="33" t="s">
        <v>425</v>
      </c>
      <c r="B246" s="31"/>
      <c r="C246" s="31"/>
      <c r="D246" s="31">
        <f t="shared" si="3"/>
        <v>0</v>
      </c>
      <c r="E246" s="31"/>
    </row>
    <row r="247" s="25" customFormat="1" ht="20.1" customHeight="1" spans="1:5">
      <c r="A247" s="30" t="s">
        <v>426</v>
      </c>
      <c r="B247" s="31">
        <f>B248+B258</f>
        <v>978</v>
      </c>
      <c r="C247" s="31"/>
      <c r="D247" s="31">
        <f t="shared" si="3"/>
        <v>978</v>
      </c>
      <c r="E247" s="31"/>
    </row>
    <row r="248" s="25" customFormat="1" ht="20.1" customHeight="1" spans="1:5">
      <c r="A248" s="32" t="s">
        <v>427</v>
      </c>
      <c r="B248" s="31">
        <f>B251+B255+B256+B257</f>
        <v>978</v>
      </c>
      <c r="C248" s="31"/>
      <c r="D248" s="31">
        <f t="shared" si="3"/>
        <v>978</v>
      </c>
      <c r="E248" s="31"/>
    </row>
    <row r="249" s="25" customFormat="1" ht="20.1" hidden="1" customHeight="1" spans="1:5">
      <c r="A249" s="33" t="s">
        <v>428</v>
      </c>
      <c r="B249" s="31">
        <v>0</v>
      </c>
      <c r="C249" s="31"/>
      <c r="D249" s="31">
        <f t="shared" si="3"/>
        <v>0</v>
      </c>
      <c r="E249" s="31"/>
    </row>
    <row r="250" s="25" customFormat="1" ht="20.1" hidden="1" customHeight="1" spans="1:5">
      <c r="A250" s="33" t="s">
        <v>429</v>
      </c>
      <c r="B250" s="31">
        <v>0</v>
      </c>
      <c r="C250" s="31"/>
      <c r="D250" s="31">
        <f t="shared" si="3"/>
        <v>0</v>
      </c>
      <c r="E250" s="31"/>
    </row>
    <row r="251" s="25" customFormat="1" ht="20.1" customHeight="1" spans="1:5">
      <c r="A251" s="32" t="s">
        <v>430</v>
      </c>
      <c r="B251" s="31">
        <v>129</v>
      </c>
      <c r="C251" s="31"/>
      <c r="D251" s="31">
        <f t="shared" si="3"/>
        <v>129</v>
      </c>
      <c r="E251" s="31"/>
    </row>
    <row r="252" s="25" customFormat="1" ht="20.1" hidden="1" customHeight="1" spans="1:5">
      <c r="A252" s="33" t="s">
        <v>431</v>
      </c>
      <c r="B252" s="31">
        <v>0</v>
      </c>
      <c r="C252" s="31"/>
      <c r="D252" s="31">
        <f t="shared" si="3"/>
        <v>0</v>
      </c>
      <c r="E252" s="31"/>
    </row>
    <row r="253" s="25" customFormat="1" ht="20.1" hidden="1" customHeight="1" spans="1:5">
      <c r="A253" s="33" t="s">
        <v>432</v>
      </c>
      <c r="B253" s="31">
        <v>0</v>
      </c>
      <c r="C253" s="31"/>
      <c r="D253" s="31">
        <f t="shared" si="3"/>
        <v>0</v>
      </c>
      <c r="E253" s="31"/>
    </row>
    <row r="254" s="25" customFormat="1" ht="20.1" hidden="1" customHeight="1" spans="1:5">
      <c r="A254" s="33" t="s">
        <v>433</v>
      </c>
      <c r="B254" s="31">
        <v>0</v>
      </c>
      <c r="C254" s="31"/>
      <c r="D254" s="31">
        <f t="shared" si="3"/>
        <v>0</v>
      </c>
      <c r="E254" s="31"/>
    </row>
    <row r="255" s="25" customFormat="1" ht="15" spans="1:5">
      <c r="A255" s="32" t="s">
        <v>434</v>
      </c>
      <c r="B255" s="31">
        <v>94</v>
      </c>
      <c r="C255" s="31"/>
      <c r="D255" s="31">
        <f t="shared" si="3"/>
        <v>94</v>
      </c>
      <c r="E255" s="31"/>
    </row>
    <row r="256" s="25" customFormat="1" ht="15" hidden="1" spans="1:5">
      <c r="A256" s="33" t="s">
        <v>435</v>
      </c>
      <c r="B256" s="31">
        <v>0</v>
      </c>
      <c r="C256" s="31"/>
      <c r="D256" s="31">
        <f t="shared" si="3"/>
        <v>0</v>
      </c>
      <c r="E256" s="31"/>
    </row>
    <row r="257" s="25" customFormat="1" ht="20.1" customHeight="1" spans="1:5">
      <c r="A257" s="32" t="s">
        <v>436</v>
      </c>
      <c r="B257" s="31">
        <v>755</v>
      </c>
      <c r="C257" s="31"/>
      <c r="D257" s="31">
        <f t="shared" si="3"/>
        <v>755</v>
      </c>
      <c r="E257" s="31"/>
    </row>
    <row r="258" s="25" customFormat="1" ht="20.1" hidden="1" customHeight="1" spans="1:5">
      <c r="A258" s="33" t="s">
        <v>437</v>
      </c>
      <c r="B258" s="31"/>
      <c r="C258" s="31"/>
      <c r="D258" s="31">
        <f t="shared" si="3"/>
        <v>0</v>
      </c>
      <c r="E258" s="31"/>
    </row>
    <row r="259" s="25" customFormat="1" ht="20.1" customHeight="1" spans="1:5">
      <c r="A259" s="30" t="s">
        <v>438</v>
      </c>
      <c r="B259" s="31">
        <f>B260+B263+B274+B281+B289+B298+B312+B322+B332+B340+B346</f>
        <v>32788</v>
      </c>
      <c r="C259" s="31">
        <f>C260+C263+C274+C281+C289+C298+C312+C322+C332+C340+C346</f>
        <v>9600</v>
      </c>
      <c r="D259" s="31">
        <f t="shared" si="3"/>
        <v>42388</v>
      </c>
      <c r="E259" s="31"/>
    </row>
    <row r="260" s="25" customFormat="1" ht="15" hidden="1" spans="1:5">
      <c r="A260" s="33" t="s">
        <v>439</v>
      </c>
      <c r="B260" s="31">
        <f>SUM(B261:B262)</f>
        <v>0</v>
      </c>
      <c r="C260" s="31"/>
      <c r="D260" s="31">
        <f t="shared" si="3"/>
        <v>0</v>
      </c>
      <c r="E260" s="31"/>
    </row>
    <row r="261" s="25" customFormat="1" ht="15" hidden="1" spans="1:5">
      <c r="A261" s="33" t="s">
        <v>440</v>
      </c>
      <c r="B261" s="31"/>
      <c r="C261" s="31"/>
      <c r="D261" s="31">
        <f t="shared" si="3"/>
        <v>0</v>
      </c>
      <c r="E261" s="31"/>
    </row>
    <row r="262" s="25" customFormat="1" ht="15" hidden="1" spans="1:5">
      <c r="A262" s="33" t="s">
        <v>441</v>
      </c>
      <c r="B262" s="31"/>
      <c r="C262" s="31"/>
      <c r="D262" s="31">
        <f t="shared" ref="D262:D325" si="4">B262+C262</f>
        <v>0</v>
      </c>
      <c r="E262" s="31"/>
    </row>
    <row r="263" s="25" customFormat="1" ht="20.1" customHeight="1" spans="1:5">
      <c r="A263" s="32" t="s">
        <v>442</v>
      </c>
      <c r="B263" s="31">
        <f>SUM(B264:B273)</f>
        <v>18803</v>
      </c>
      <c r="C263" s="31">
        <f>SUM(C264:C273)</f>
        <v>8800</v>
      </c>
      <c r="D263" s="31">
        <f t="shared" si="4"/>
        <v>27603</v>
      </c>
      <c r="E263" s="31"/>
    </row>
    <row r="264" s="25" customFormat="1" ht="20.1" customHeight="1" spans="1:5">
      <c r="A264" s="32" t="s">
        <v>291</v>
      </c>
      <c r="B264" s="31">
        <v>14636</v>
      </c>
      <c r="C264" s="31"/>
      <c r="D264" s="31">
        <f t="shared" si="4"/>
        <v>14636</v>
      </c>
      <c r="E264" s="31"/>
    </row>
    <row r="265" s="25" customFormat="1" ht="20.1" hidden="1" customHeight="1" spans="1:5">
      <c r="A265" s="33" t="s">
        <v>292</v>
      </c>
      <c r="B265" s="31"/>
      <c r="C265" s="31"/>
      <c r="D265" s="31">
        <f t="shared" si="4"/>
        <v>0</v>
      </c>
      <c r="E265" s="31"/>
    </row>
    <row r="266" s="25" customFormat="1" ht="18" customHeight="1" spans="1:5">
      <c r="A266" s="32" t="s">
        <v>293</v>
      </c>
      <c r="B266" s="31">
        <v>113</v>
      </c>
      <c r="C266" s="31"/>
      <c r="D266" s="31">
        <f t="shared" si="4"/>
        <v>113</v>
      </c>
      <c r="E266" s="31"/>
    </row>
    <row r="267" s="25" customFormat="1" ht="20.1" customHeight="1" spans="1:5">
      <c r="A267" s="32" t="s">
        <v>332</v>
      </c>
      <c r="B267" s="31">
        <v>581</v>
      </c>
      <c r="C267" s="31">
        <v>5100</v>
      </c>
      <c r="D267" s="31">
        <f t="shared" si="4"/>
        <v>5681</v>
      </c>
      <c r="E267" s="31"/>
    </row>
    <row r="268" s="25" customFormat="1" ht="20.1" customHeight="1" spans="1:5">
      <c r="A268" s="32" t="s">
        <v>443</v>
      </c>
      <c r="B268" s="31">
        <v>207</v>
      </c>
      <c r="C268" s="31"/>
      <c r="D268" s="31">
        <f t="shared" si="4"/>
        <v>207</v>
      </c>
      <c r="E268" s="31"/>
    </row>
    <row r="269" s="25" customFormat="1" ht="20.1" customHeight="1" spans="1:5">
      <c r="A269" s="32" t="s">
        <v>444</v>
      </c>
      <c r="B269" s="31">
        <v>21</v>
      </c>
      <c r="C269" s="31"/>
      <c r="D269" s="31">
        <f t="shared" si="4"/>
        <v>21</v>
      </c>
      <c r="E269" s="31"/>
    </row>
    <row r="270" s="25" customFormat="1" ht="20.1" hidden="1" customHeight="1" spans="1:5">
      <c r="A270" s="33" t="s">
        <v>445</v>
      </c>
      <c r="B270" s="31">
        <v>0</v>
      </c>
      <c r="C270" s="31"/>
      <c r="D270" s="31">
        <f t="shared" si="4"/>
        <v>0</v>
      </c>
      <c r="E270" s="31"/>
    </row>
    <row r="271" s="25" customFormat="1" ht="20.1" hidden="1" customHeight="1" spans="1:5">
      <c r="A271" s="33" t="s">
        <v>446</v>
      </c>
      <c r="B271" s="31">
        <v>0</v>
      </c>
      <c r="C271" s="31"/>
      <c r="D271" s="31">
        <f t="shared" si="4"/>
        <v>0</v>
      </c>
      <c r="E271" s="31"/>
    </row>
    <row r="272" s="25" customFormat="1" ht="20.1" hidden="1" customHeight="1" spans="1:5">
      <c r="A272" s="33" t="s">
        <v>300</v>
      </c>
      <c r="B272" s="31">
        <v>0</v>
      </c>
      <c r="C272" s="31"/>
      <c r="D272" s="31">
        <f t="shared" si="4"/>
        <v>0</v>
      </c>
      <c r="E272" s="31"/>
    </row>
    <row r="273" s="25" customFormat="1" ht="20.1" customHeight="1" spans="1:5">
      <c r="A273" s="32" t="s">
        <v>447</v>
      </c>
      <c r="B273" s="31">
        <v>3245</v>
      </c>
      <c r="C273" s="31">
        <v>3700</v>
      </c>
      <c r="D273" s="31">
        <f t="shared" si="4"/>
        <v>6945</v>
      </c>
      <c r="E273" s="31"/>
    </row>
    <row r="274" s="25" customFormat="1" ht="20.1" hidden="1" customHeight="1" spans="1:5">
      <c r="A274" s="33" t="s">
        <v>448</v>
      </c>
      <c r="B274" s="31"/>
      <c r="C274" s="31"/>
      <c r="D274" s="31">
        <f t="shared" si="4"/>
        <v>0</v>
      </c>
      <c r="E274" s="31"/>
    </row>
    <row r="275" s="25" customFormat="1" ht="20.1" hidden="1" customHeight="1" spans="1:5">
      <c r="A275" s="33" t="s">
        <v>291</v>
      </c>
      <c r="B275" s="31"/>
      <c r="C275" s="31"/>
      <c r="D275" s="31">
        <f t="shared" si="4"/>
        <v>0</v>
      </c>
      <c r="E275" s="31"/>
    </row>
    <row r="276" s="25" customFormat="1" ht="20.1" hidden="1" customHeight="1" spans="1:5">
      <c r="A276" s="33" t="s">
        <v>292</v>
      </c>
      <c r="B276" s="31"/>
      <c r="C276" s="31"/>
      <c r="D276" s="31">
        <f t="shared" si="4"/>
        <v>0</v>
      </c>
      <c r="E276" s="31"/>
    </row>
    <row r="277" s="25" customFormat="1" ht="20.1" hidden="1" customHeight="1" spans="1:5">
      <c r="A277" s="33" t="s">
        <v>293</v>
      </c>
      <c r="B277" s="31"/>
      <c r="C277" s="31"/>
      <c r="D277" s="31">
        <f t="shared" si="4"/>
        <v>0</v>
      </c>
      <c r="E277" s="31"/>
    </row>
    <row r="278" s="25" customFormat="1" ht="20.1" hidden="1" customHeight="1" spans="1:5">
      <c r="A278" s="33" t="s">
        <v>449</v>
      </c>
      <c r="B278" s="31"/>
      <c r="C278" s="31"/>
      <c r="D278" s="31">
        <f t="shared" si="4"/>
        <v>0</v>
      </c>
      <c r="E278" s="31"/>
    </row>
    <row r="279" s="25" customFormat="1" ht="20.1" hidden="1" customHeight="1" spans="1:5">
      <c r="A279" s="33" t="s">
        <v>300</v>
      </c>
      <c r="B279" s="31"/>
      <c r="C279" s="31"/>
      <c r="D279" s="31">
        <f t="shared" si="4"/>
        <v>0</v>
      </c>
      <c r="E279" s="31"/>
    </row>
    <row r="280" s="25" customFormat="1" ht="20.1" hidden="1" customHeight="1" spans="1:5">
      <c r="A280" s="33" t="s">
        <v>450</v>
      </c>
      <c r="B280" s="31"/>
      <c r="C280" s="31"/>
      <c r="D280" s="31">
        <f t="shared" si="4"/>
        <v>0</v>
      </c>
      <c r="E280" s="31"/>
    </row>
    <row r="281" s="25" customFormat="1" ht="20.1" customHeight="1" spans="1:5">
      <c r="A281" s="32" t="s">
        <v>451</v>
      </c>
      <c r="B281" s="31">
        <f>SUM(B282:B288)</f>
        <v>4931</v>
      </c>
      <c r="C281" s="31"/>
      <c r="D281" s="31">
        <f t="shared" si="4"/>
        <v>4931</v>
      </c>
      <c r="E281" s="31"/>
    </row>
    <row r="282" s="25" customFormat="1" ht="20.1" customHeight="1" spans="1:5">
      <c r="A282" s="32" t="s">
        <v>291</v>
      </c>
      <c r="B282" s="31">
        <v>3653</v>
      </c>
      <c r="C282" s="31"/>
      <c r="D282" s="31">
        <f t="shared" si="4"/>
        <v>3653</v>
      </c>
      <c r="E282" s="31"/>
    </row>
    <row r="283" s="25" customFormat="1" ht="20.1" hidden="1" customHeight="1" spans="1:5">
      <c r="A283" s="33" t="s">
        <v>292</v>
      </c>
      <c r="B283" s="31">
        <v>0</v>
      </c>
      <c r="C283" s="31"/>
      <c r="D283" s="31">
        <f t="shared" si="4"/>
        <v>0</v>
      </c>
      <c r="E283" s="31"/>
    </row>
    <row r="284" s="25" customFormat="1" ht="20.1" hidden="1" customHeight="1" spans="1:5">
      <c r="A284" s="33" t="s">
        <v>293</v>
      </c>
      <c r="B284" s="31"/>
      <c r="C284" s="31"/>
      <c r="D284" s="31">
        <f t="shared" si="4"/>
        <v>0</v>
      </c>
      <c r="E284" s="31"/>
    </row>
    <row r="285" s="25" customFormat="1" ht="20.1" hidden="1" customHeight="1" spans="1:5">
      <c r="A285" s="33" t="s">
        <v>452</v>
      </c>
      <c r="B285" s="31">
        <v>0</v>
      </c>
      <c r="C285" s="31"/>
      <c r="D285" s="31">
        <f t="shared" si="4"/>
        <v>0</v>
      </c>
      <c r="E285" s="31"/>
    </row>
    <row r="286" s="25" customFormat="1" ht="20.1" hidden="1" customHeight="1" spans="1:5">
      <c r="A286" s="33" t="s">
        <v>453</v>
      </c>
      <c r="B286" s="31">
        <v>0</v>
      </c>
      <c r="C286" s="31"/>
      <c r="D286" s="31">
        <f t="shared" si="4"/>
        <v>0</v>
      </c>
      <c r="E286" s="31"/>
    </row>
    <row r="287" s="25" customFormat="1" ht="20.1" hidden="1" customHeight="1" spans="1:5">
      <c r="A287" s="33" t="s">
        <v>300</v>
      </c>
      <c r="B287" s="31">
        <v>0</v>
      </c>
      <c r="C287" s="31"/>
      <c r="D287" s="31">
        <f t="shared" si="4"/>
        <v>0</v>
      </c>
      <c r="E287" s="31"/>
    </row>
    <row r="288" s="25" customFormat="1" ht="20.1" customHeight="1" spans="1:5">
      <c r="A288" s="32" t="s">
        <v>454</v>
      </c>
      <c r="B288" s="31">
        <v>1278</v>
      </c>
      <c r="C288" s="31"/>
      <c r="D288" s="31">
        <f t="shared" si="4"/>
        <v>1278</v>
      </c>
      <c r="E288" s="31"/>
    </row>
    <row r="289" s="25" customFormat="1" ht="20.1" customHeight="1" spans="1:5">
      <c r="A289" s="32" t="s">
        <v>455</v>
      </c>
      <c r="B289" s="31">
        <f>SUM(B290:B297)</f>
        <v>7741</v>
      </c>
      <c r="C289" s="31"/>
      <c r="D289" s="31">
        <f t="shared" si="4"/>
        <v>7741</v>
      </c>
      <c r="E289" s="31"/>
    </row>
    <row r="290" s="25" customFormat="1" ht="20.1" customHeight="1" spans="1:5">
      <c r="A290" s="32" t="s">
        <v>291</v>
      </c>
      <c r="B290" s="31">
        <v>5793</v>
      </c>
      <c r="C290" s="31"/>
      <c r="D290" s="31">
        <f t="shared" si="4"/>
        <v>5793</v>
      </c>
      <c r="E290" s="31"/>
    </row>
    <row r="291" s="25" customFormat="1" ht="20.1" hidden="1" customHeight="1" spans="1:5">
      <c r="A291" s="33" t="s">
        <v>292</v>
      </c>
      <c r="B291" s="31">
        <v>0</v>
      </c>
      <c r="C291" s="31"/>
      <c r="D291" s="31">
        <f t="shared" si="4"/>
        <v>0</v>
      </c>
      <c r="E291" s="31"/>
    </row>
    <row r="292" s="25" customFormat="1" ht="20.1" hidden="1" customHeight="1" spans="1:5">
      <c r="A292" s="33" t="s">
        <v>293</v>
      </c>
      <c r="B292" s="31">
        <v>0</v>
      </c>
      <c r="C292" s="31"/>
      <c r="D292" s="31">
        <f t="shared" si="4"/>
        <v>0</v>
      </c>
      <c r="E292" s="31"/>
    </row>
    <row r="293" s="25" customFormat="1" ht="20.1" hidden="1" customHeight="1" spans="1:5">
      <c r="A293" s="33" t="s">
        <v>456</v>
      </c>
      <c r="B293" s="31">
        <v>0</v>
      </c>
      <c r="C293" s="31"/>
      <c r="D293" s="31">
        <f t="shared" si="4"/>
        <v>0</v>
      </c>
      <c r="E293" s="31"/>
    </row>
    <row r="294" s="25" customFormat="1" ht="20.1" hidden="1" customHeight="1" spans="1:5">
      <c r="A294" s="33" t="s">
        <v>457</v>
      </c>
      <c r="B294" s="31">
        <v>0</v>
      </c>
      <c r="C294" s="31"/>
      <c r="D294" s="31">
        <f t="shared" si="4"/>
        <v>0</v>
      </c>
      <c r="E294" s="31"/>
    </row>
    <row r="295" s="25" customFormat="1" ht="15" hidden="1" spans="1:5">
      <c r="A295" s="33" t="s">
        <v>458</v>
      </c>
      <c r="B295" s="31"/>
      <c r="C295" s="31"/>
      <c r="D295" s="31">
        <f t="shared" si="4"/>
        <v>0</v>
      </c>
      <c r="E295" s="31"/>
    </row>
    <row r="296" s="25" customFormat="1" ht="15" hidden="1" spans="1:5">
      <c r="A296" s="33" t="s">
        <v>300</v>
      </c>
      <c r="B296" s="31">
        <v>0</v>
      </c>
      <c r="C296" s="31"/>
      <c r="D296" s="31">
        <f t="shared" si="4"/>
        <v>0</v>
      </c>
      <c r="E296" s="31"/>
    </row>
    <row r="297" s="25" customFormat="1" ht="20.1" customHeight="1" spans="1:5">
      <c r="A297" s="32" t="s">
        <v>459</v>
      </c>
      <c r="B297" s="31">
        <v>1948</v>
      </c>
      <c r="C297" s="31"/>
      <c r="D297" s="31">
        <f t="shared" si="4"/>
        <v>1948</v>
      </c>
      <c r="E297" s="31"/>
    </row>
    <row r="298" s="25" customFormat="1" ht="20.1" customHeight="1" spans="1:5">
      <c r="A298" s="32" t="s">
        <v>460</v>
      </c>
      <c r="B298" s="31">
        <f>SUM(B299:B311)</f>
        <v>1313</v>
      </c>
      <c r="C298" s="31">
        <f>SUM(C299:C311)</f>
        <v>800</v>
      </c>
      <c r="D298" s="31">
        <f t="shared" si="4"/>
        <v>2113</v>
      </c>
      <c r="E298" s="31"/>
    </row>
    <row r="299" s="25" customFormat="1" ht="15" spans="1:5">
      <c r="A299" s="32" t="s">
        <v>291</v>
      </c>
      <c r="B299" s="31">
        <v>682</v>
      </c>
      <c r="C299" s="31"/>
      <c r="D299" s="31">
        <f t="shared" si="4"/>
        <v>682</v>
      </c>
      <c r="E299" s="31"/>
    </row>
    <row r="300" s="25" customFormat="1" ht="15" hidden="1" spans="1:5">
      <c r="A300" s="33" t="s">
        <v>292</v>
      </c>
      <c r="B300" s="31">
        <v>0</v>
      </c>
      <c r="C300" s="31"/>
      <c r="D300" s="31">
        <f t="shared" si="4"/>
        <v>0</v>
      </c>
      <c r="E300" s="31"/>
    </row>
    <row r="301" s="25" customFormat="1" ht="15" hidden="1" spans="1:5">
      <c r="A301" s="33" t="s">
        <v>293</v>
      </c>
      <c r="B301" s="31">
        <v>0</v>
      </c>
      <c r="C301" s="31"/>
      <c r="D301" s="31">
        <f t="shared" si="4"/>
        <v>0</v>
      </c>
      <c r="E301" s="31"/>
    </row>
    <row r="302" s="25" customFormat="1" ht="18" customHeight="1" spans="1:5">
      <c r="A302" s="32" t="s">
        <v>461</v>
      </c>
      <c r="B302" s="31">
        <v>3</v>
      </c>
      <c r="C302" s="31"/>
      <c r="D302" s="31">
        <f t="shared" si="4"/>
        <v>3</v>
      </c>
      <c r="E302" s="31"/>
    </row>
    <row r="303" s="25" customFormat="1" ht="20.1" customHeight="1" spans="1:5">
      <c r="A303" s="32" t="s">
        <v>462</v>
      </c>
      <c r="B303" s="31">
        <v>24</v>
      </c>
      <c r="C303" s="31"/>
      <c r="D303" s="31">
        <f t="shared" si="4"/>
        <v>24</v>
      </c>
      <c r="E303" s="31"/>
    </row>
    <row r="304" s="25" customFormat="1" ht="20.1" hidden="1" customHeight="1" spans="1:5">
      <c r="A304" s="33" t="s">
        <v>463</v>
      </c>
      <c r="B304" s="31"/>
      <c r="C304" s="31"/>
      <c r="D304" s="31">
        <f t="shared" si="4"/>
        <v>0</v>
      </c>
      <c r="E304" s="31"/>
    </row>
    <row r="305" s="25" customFormat="1" ht="15" spans="1:5">
      <c r="A305" s="32" t="s">
        <v>464</v>
      </c>
      <c r="B305" s="31">
        <v>75</v>
      </c>
      <c r="C305" s="31"/>
      <c r="D305" s="31">
        <f t="shared" si="4"/>
        <v>75</v>
      </c>
      <c r="E305" s="31"/>
    </row>
    <row r="306" s="25" customFormat="1" ht="15" hidden="1" spans="1:5">
      <c r="A306" s="33" t="s">
        <v>465</v>
      </c>
      <c r="B306" s="31">
        <v>0</v>
      </c>
      <c r="C306" s="31"/>
      <c r="D306" s="31">
        <f t="shared" si="4"/>
        <v>0</v>
      </c>
      <c r="E306" s="31"/>
    </row>
    <row r="307" s="25" customFormat="1" ht="20.1" customHeight="1" spans="1:5">
      <c r="A307" s="32" t="s">
        <v>466</v>
      </c>
      <c r="B307" s="31">
        <v>9</v>
      </c>
      <c r="C307" s="31"/>
      <c r="D307" s="31">
        <f t="shared" si="4"/>
        <v>9</v>
      </c>
      <c r="E307" s="31"/>
    </row>
    <row r="308" s="25" customFormat="1" ht="20.1" customHeight="1" spans="1:5">
      <c r="A308" s="32" t="s">
        <v>467</v>
      </c>
      <c r="B308" s="31">
        <v>25</v>
      </c>
      <c r="C308" s="31"/>
      <c r="D308" s="31">
        <f t="shared" si="4"/>
        <v>25</v>
      </c>
      <c r="E308" s="31"/>
    </row>
    <row r="309" s="25" customFormat="1" ht="20.1" hidden="1" customHeight="1" spans="1:5">
      <c r="A309" s="33" t="s">
        <v>332</v>
      </c>
      <c r="B309" s="31">
        <v>0</v>
      </c>
      <c r="C309" s="31"/>
      <c r="D309" s="31">
        <f t="shared" si="4"/>
        <v>0</v>
      </c>
      <c r="E309" s="31"/>
    </row>
    <row r="310" s="25" customFormat="1" ht="20.1" customHeight="1" spans="1:5">
      <c r="A310" s="32" t="s">
        <v>300</v>
      </c>
      <c r="B310" s="31">
        <v>60</v>
      </c>
      <c r="C310" s="31"/>
      <c r="D310" s="31">
        <f t="shared" si="4"/>
        <v>60</v>
      </c>
      <c r="E310" s="31"/>
    </row>
    <row r="311" s="25" customFormat="1" ht="20.1" customHeight="1" spans="1:5">
      <c r="A311" s="32" t="s">
        <v>468</v>
      </c>
      <c r="B311" s="31">
        <v>435</v>
      </c>
      <c r="C311" s="31">
        <v>800</v>
      </c>
      <c r="D311" s="31">
        <f t="shared" si="4"/>
        <v>1235</v>
      </c>
      <c r="E311" s="31"/>
    </row>
    <row r="312" s="25" customFormat="1" ht="20.1" hidden="1" customHeight="1" spans="1:5">
      <c r="A312" s="33" t="s">
        <v>469</v>
      </c>
      <c r="B312" s="31">
        <f>SUM(B313:B321)</f>
        <v>0</v>
      </c>
      <c r="C312" s="31"/>
      <c r="D312" s="31">
        <f t="shared" si="4"/>
        <v>0</v>
      </c>
      <c r="E312" s="31"/>
    </row>
    <row r="313" s="25" customFormat="1" ht="20.1" hidden="1" customHeight="1" spans="1:5">
      <c r="A313" s="33" t="s">
        <v>291</v>
      </c>
      <c r="B313" s="31"/>
      <c r="C313" s="31"/>
      <c r="D313" s="31">
        <f t="shared" si="4"/>
        <v>0</v>
      </c>
      <c r="E313" s="31"/>
    </row>
    <row r="314" s="25" customFormat="1" ht="20.1" hidden="1" customHeight="1" spans="1:5">
      <c r="A314" s="33" t="s">
        <v>292</v>
      </c>
      <c r="B314" s="31"/>
      <c r="C314" s="31"/>
      <c r="D314" s="31">
        <f t="shared" si="4"/>
        <v>0</v>
      </c>
      <c r="E314" s="31"/>
    </row>
    <row r="315" s="25" customFormat="1" ht="20.1" hidden="1" customHeight="1" spans="1:5">
      <c r="A315" s="33" t="s">
        <v>293</v>
      </c>
      <c r="B315" s="31"/>
      <c r="C315" s="31"/>
      <c r="D315" s="31">
        <f t="shared" si="4"/>
        <v>0</v>
      </c>
      <c r="E315" s="31"/>
    </row>
    <row r="316" s="25" customFormat="1" ht="20.1" hidden="1" customHeight="1" spans="1:5">
      <c r="A316" s="33" t="s">
        <v>470</v>
      </c>
      <c r="B316" s="31"/>
      <c r="C316" s="31"/>
      <c r="D316" s="31">
        <f t="shared" si="4"/>
        <v>0</v>
      </c>
      <c r="E316" s="31"/>
    </row>
    <row r="317" s="25" customFormat="1" ht="20.1" hidden="1" customHeight="1" spans="1:5">
      <c r="A317" s="33" t="s">
        <v>471</v>
      </c>
      <c r="B317" s="31"/>
      <c r="C317" s="31"/>
      <c r="D317" s="31">
        <f t="shared" si="4"/>
        <v>0</v>
      </c>
      <c r="E317" s="31"/>
    </row>
    <row r="318" s="25" customFormat="1" ht="20.1" hidden="1" customHeight="1" spans="1:5">
      <c r="A318" s="33" t="s">
        <v>472</v>
      </c>
      <c r="B318" s="31"/>
      <c r="C318" s="31"/>
      <c r="D318" s="31">
        <f t="shared" si="4"/>
        <v>0</v>
      </c>
      <c r="E318" s="31"/>
    </row>
    <row r="319" s="25" customFormat="1" ht="20.1" hidden="1" customHeight="1" spans="1:5">
      <c r="A319" s="33" t="s">
        <v>332</v>
      </c>
      <c r="B319" s="31"/>
      <c r="C319" s="31"/>
      <c r="D319" s="31">
        <f t="shared" si="4"/>
        <v>0</v>
      </c>
      <c r="E319" s="31"/>
    </row>
    <row r="320" s="25" customFormat="1" ht="20.1" hidden="1" customHeight="1" spans="1:5">
      <c r="A320" s="33" t="s">
        <v>300</v>
      </c>
      <c r="B320" s="31"/>
      <c r="C320" s="31"/>
      <c r="D320" s="31">
        <f t="shared" si="4"/>
        <v>0</v>
      </c>
      <c r="E320" s="31"/>
    </row>
    <row r="321" s="25" customFormat="1" ht="20.1" hidden="1" customHeight="1" spans="1:5">
      <c r="A321" s="33" t="s">
        <v>473</v>
      </c>
      <c r="B321" s="31"/>
      <c r="C321" s="31"/>
      <c r="D321" s="31">
        <f t="shared" si="4"/>
        <v>0</v>
      </c>
      <c r="E321" s="31"/>
    </row>
    <row r="322" s="25" customFormat="1" ht="20.1" hidden="1" customHeight="1" spans="1:5">
      <c r="A322" s="33" t="s">
        <v>474</v>
      </c>
      <c r="B322" s="31">
        <f>SUM(B323:B331)</f>
        <v>0</v>
      </c>
      <c r="C322" s="31"/>
      <c r="D322" s="31">
        <f t="shared" si="4"/>
        <v>0</v>
      </c>
      <c r="E322" s="31"/>
    </row>
    <row r="323" s="25" customFormat="1" ht="20.1" hidden="1" customHeight="1" spans="1:5">
      <c r="A323" s="33" t="s">
        <v>291</v>
      </c>
      <c r="B323" s="31"/>
      <c r="C323" s="31"/>
      <c r="D323" s="31">
        <f t="shared" si="4"/>
        <v>0</v>
      </c>
      <c r="E323" s="31"/>
    </row>
    <row r="324" s="25" customFormat="1" ht="20.1" hidden="1" customHeight="1" spans="1:5">
      <c r="A324" s="33" t="s">
        <v>292</v>
      </c>
      <c r="B324" s="31"/>
      <c r="C324" s="31"/>
      <c r="D324" s="31">
        <f t="shared" si="4"/>
        <v>0</v>
      </c>
      <c r="E324" s="31"/>
    </row>
    <row r="325" s="25" customFormat="1" ht="20.1" hidden="1" customHeight="1" spans="1:5">
      <c r="A325" s="33" t="s">
        <v>293</v>
      </c>
      <c r="B325" s="31"/>
      <c r="C325" s="31"/>
      <c r="D325" s="31">
        <f t="shared" si="4"/>
        <v>0</v>
      </c>
      <c r="E325" s="31"/>
    </row>
    <row r="326" s="25" customFormat="1" ht="20.1" hidden="1" customHeight="1" spans="1:5">
      <c r="A326" s="33" t="s">
        <v>475</v>
      </c>
      <c r="B326" s="31"/>
      <c r="C326" s="31"/>
      <c r="D326" s="31">
        <f t="shared" ref="D326:D389" si="5">B326+C326</f>
        <v>0</v>
      </c>
      <c r="E326" s="31"/>
    </row>
    <row r="327" s="25" customFormat="1" ht="20.1" hidden="1" customHeight="1" spans="1:5">
      <c r="A327" s="33" t="s">
        <v>476</v>
      </c>
      <c r="B327" s="31"/>
      <c r="C327" s="31"/>
      <c r="D327" s="31">
        <f t="shared" si="5"/>
        <v>0</v>
      </c>
      <c r="E327" s="31"/>
    </row>
    <row r="328" s="25" customFormat="1" ht="20.1" hidden="1" customHeight="1" spans="1:5">
      <c r="A328" s="33" t="s">
        <v>477</v>
      </c>
      <c r="B328" s="31"/>
      <c r="C328" s="31"/>
      <c r="D328" s="31">
        <f t="shared" si="5"/>
        <v>0</v>
      </c>
      <c r="E328" s="31"/>
    </row>
    <row r="329" s="25" customFormat="1" ht="20.1" hidden="1" customHeight="1" spans="1:5">
      <c r="A329" s="33" t="s">
        <v>332</v>
      </c>
      <c r="B329" s="31"/>
      <c r="C329" s="31"/>
      <c r="D329" s="31">
        <f t="shared" si="5"/>
        <v>0</v>
      </c>
      <c r="E329" s="31"/>
    </row>
    <row r="330" s="25" customFormat="1" ht="20.1" hidden="1" customHeight="1" spans="1:5">
      <c r="A330" s="33" t="s">
        <v>300</v>
      </c>
      <c r="B330" s="31"/>
      <c r="C330" s="31"/>
      <c r="D330" s="31">
        <f t="shared" si="5"/>
        <v>0</v>
      </c>
      <c r="E330" s="31"/>
    </row>
    <row r="331" s="25" customFormat="1" ht="20.1" hidden="1" customHeight="1" spans="1:5">
      <c r="A331" s="33" t="s">
        <v>478</v>
      </c>
      <c r="B331" s="31"/>
      <c r="C331" s="31"/>
      <c r="D331" s="31">
        <f t="shared" si="5"/>
        <v>0</v>
      </c>
      <c r="E331" s="31"/>
    </row>
    <row r="332" s="25" customFormat="1" ht="20.1" hidden="1" customHeight="1" spans="1:5">
      <c r="A332" s="33" t="s">
        <v>479</v>
      </c>
      <c r="B332" s="31">
        <f>SUM(B333:B339)</f>
        <v>0</v>
      </c>
      <c r="C332" s="31"/>
      <c r="D332" s="31">
        <f t="shared" si="5"/>
        <v>0</v>
      </c>
      <c r="E332" s="31"/>
    </row>
    <row r="333" s="25" customFormat="1" ht="20.1" hidden="1" customHeight="1" spans="1:5">
      <c r="A333" s="33" t="s">
        <v>291</v>
      </c>
      <c r="B333" s="31"/>
      <c r="C333" s="31"/>
      <c r="D333" s="31">
        <f t="shared" si="5"/>
        <v>0</v>
      </c>
      <c r="E333" s="31"/>
    </row>
    <row r="334" s="25" customFormat="1" ht="20.1" hidden="1" customHeight="1" spans="1:5">
      <c r="A334" s="33" t="s">
        <v>292</v>
      </c>
      <c r="B334" s="31"/>
      <c r="C334" s="31"/>
      <c r="D334" s="31">
        <f t="shared" si="5"/>
        <v>0</v>
      </c>
      <c r="E334" s="31"/>
    </row>
    <row r="335" s="25" customFormat="1" ht="20.1" hidden="1" customHeight="1" spans="1:5">
      <c r="A335" s="33" t="s">
        <v>293</v>
      </c>
      <c r="B335" s="31"/>
      <c r="C335" s="31"/>
      <c r="D335" s="31">
        <f t="shared" si="5"/>
        <v>0</v>
      </c>
      <c r="E335" s="31"/>
    </row>
    <row r="336" s="25" customFormat="1" ht="20.1" hidden="1" customHeight="1" spans="1:5">
      <c r="A336" s="33" t="s">
        <v>480</v>
      </c>
      <c r="B336" s="31"/>
      <c r="C336" s="31"/>
      <c r="D336" s="31">
        <f t="shared" si="5"/>
        <v>0</v>
      </c>
      <c r="E336" s="31"/>
    </row>
    <row r="337" s="25" customFormat="1" ht="20.1" hidden="1" customHeight="1" spans="1:5">
      <c r="A337" s="33" t="s">
        <v>481</v>
      </c>
      <c r="B337" s="31"/>
      <c r="C337" s="31"/>
      <c r="D337" s="31">
        <f t="shared" si="5"/>
        <v>0</v>
      </c>
      <c r="E337" s="31"/>
    </row>
    <row r="338" s="25" customFormat="1" ht="20.1" hidden="1" customHeight="1" spans="1:5">
      <c r="A338" s="33" t="s">
        <v>300</v>
      </c>
      <c r="B338" s="31"/>
      <c r="C338" s="31"/>
      <c r="D338" s="31">
        <f t="shared" si="5"/>
        <v>0</v>
      </c>
      <c r="E338" s="31"/>
    </row>
    <row r="339" s="25" customFormat="1" ht="20.1" hidden="1" customHeight="1" spans="1:5">
      <c r="A339" s="33" t="s">
        <v>482</v>
      </c>
      <c r="B339" s="31"/>
      <c r="C339" s="31"/>
      <c r="D339" s="31">
        <f t="shared" si="5"/>
        <v>0</v>
      </c>
      <c r="E339" s="31"/>
    </row>
    <row r="340" s="25" customFormat="1" ht="20.1" hidden="1" customHeight="1" spans="1:5">
      <c r="A340" s="33" t="s">
        <v>483</v>
      </c>
      <c r="B340" s="31">
        <f>SUM(B341:B345)</f>
        <v>0</v>
      </c>
      <c r="C340" s="31"/>
      <c r="D340" s="31">
        <f t="shared" si="5"/>
        <v>0</v>
      </c>
      <c r="E340" s="31"/>
    </row>
    <row r="341" s="25" customFormat="1" ht="20.1" hidden="1" customHeight="1" spans="1:5">
      <c r="A341" s="33" t="s">
        <v>291</v>
      </c>
      <c r="B341" s="31"/>
      <c r="C341" s="31"/>
      <c r="D341" s="31">
        <f t="shared" si="5"/>
        <v>0</v>
      </c>
      <c r="E341" s="31"/>
    </row>
    <row r="342" s="25" customFormat="1" ht="20.1" hidden="1" customHeight="1" spans="1:5">
      <c r="A342" s="33" t="s">
        <v>292</v>
      </c>
      <c r="B342" s="31"/>
      <c r="C342" s="31"/>
      <c r="D342" s="31">
        <f t="shared" si="5"/>
        <v>0</v>
      </c>
      <c r="E342" s="31"/>
    </row>
    <row r="343" s="25" customFormat="1" ht="20.1" hidden="1" customHeight="1" spans="1:5">
      <c r="A343" s="33" t="s">
        <v>332</v>
      </c>
      <c r="B343" s="31"/>
      <c r="C343" s="31"/>
      <c r="D343" s="31">
        <f t="shared" si="5"/>
        <v>0</v>
      </c>
      <c r="E343" s="31"/>
    </row>
    <row r="344" s="25" customFormat="1" ht="20.1" hidden="1" customHeight="1" spans="1:5">
      <c r="A344" s="33" t="s">
        <v>484</v>
      </c>
      <c r="B344" s="31"/>
      <c r="C344" s="31"/>
      <c r="D344" s="31">
        <f t="shared" si="5"/>
        <v>0</v>
      </c>
      <c r="E344" s="31"/>
    </row>
    <row r="345" s="25" customFormat="1" ht="20.1" hidden="1" customHeight="1" spans="1:5">
      <c r="A345" s="33" t="s">
        <v>485</v>
      </c>
      <c r="B345" s="31"/>
      <c r="C345" s="31"/>
      <c r="D345" s="31">
        <f t="shared" si="5"/>
        <v>0</v>
      </c>
      <c r="E345" s="31"/>
    </row>
    <row r="346" s="25" customFormat="1" ht="20.1" hidden="1" customHeight="1" spans="1:5">
      <c r="A346" s="33" t="s">
        <v>486</v>
      </c>
      <c r="B346" s="31"/>
      <c r="C346" s="31"/>
      <c r="D346" s="31">
        <f t="shared" si="5"/>
        <v>0</v>
      </c>
      <c r="E346" s="31"/>
    </row>
    <row r="347" s="25" customFormat="1" ht="20.1" hidden="1" customHeight="1" spans="1:5">
      <c r="A347" s="33" t="s">
        <v>487</v>
      </c>
      <c r="B347" s="31">
        <v>0</v>
      </c>
      <c r="C347" s="31"/>
      <c r="D347" s="31">
        <f t="shared" si="5"/>
        <v>0</v>
      </c>
      <c r="E347" s="31"/>
    </row>
    <row r="348" s="25" customFormat="1" ht="20.1" hidden="1" customHeight="1" spans="1:5">
      <c r="A348" s="33" t="s">
        <v>488</v>
      </c>
      <c r="B348" s="31"/>
      <c r="C348" s="31"/>
      <c r="D348" s="31">
        <f t="shared" si="5"/>
        <v>0</v>
      </c>
      <c r="E348" s="31"/>
    </row>
    <row r="349" s="25" customFormat="1" ht="20.1" customHeight="1" spans="1:5">
      <c r="A349" s="30" t="s">
        <v>489</v>
      </c>
      <c r="B349" s="31">
        <f>B350+B355+B362+B368+B374+B378+B382+B386+B392+B399</f>
        <v>27689</v>
      </c>
      <c r="C349" s="31">
        <f>C350+C355+C362+C368+C374+C378+C382+C386+C392+C399</f>
        <v>13400</v>
      </c>
      <c r="D349" s="31">
        <f t="shared" si="5"/>
        <v>41089</v>
      </c>
      <c r="E349" s="31"/>
    </row>
    <row r="350" s="25" customFormat="1" ht="20.1" customHeight="1" spans="1:5">
      <c r="A350" s="32" t="s">
        <v>490</v>
      </c>
      <c r="B350" s="31">
        <f>SUM(B351:B354)</f>
        <v>2092</v>
      </c>
      <c r="C350" s="31"/>
      <c r="D350" s="31">
        <f t="shared" si="5"/>
        <v>2092</v>
      </c>
      <c r="E350" s="31"/>
    </row>
    <row r="351" s="25" customFormat="1" ht="20.1" customHeight="1" spans="1:5">
      <c r="A351" s="32" t="s">
        <v>291</v>
      </c>
      <c r="B351" s="31">
        <v>508</v>
      </c>
      <c r="C351" s="31"/>
      <c r="D351" s="31">
        <f t="shared" si="5"/>
        <v>508</v>
      </c>
      <c r="E351" s="31"/>
    </row>
    <row r="352" s="25" customFormat="1" ht="20.1" hidden="1" customHeight="1" spans="1:5">
      <c r="A352" s="33" t="s">
        <v>292</v>
      </c>
      <c r="B352" s="31"/>
      <c r="C352" s="31"/>
      <c r="D352" s="31">
        <f t="shared" si="5"/>
        <v>0</v>
      </c>
      <c r="E352" s="31"/>
    </row>
    <row r="353" s="25" customFormat="1" ht="20.1" hidden="1" customHeight="1" spans="1:5">
      <c r="A353" s="33" t="s">
        <v>293</v>
      </c>
      <c r="B353" s="31">
        <v>0</v>
      </c>
      <c r="C353" s="31"/>
      <c r="D353" s="31">
        <f t="shared" si="5"/>
        <v>0</v>
      </c>
      <c r="E353" s="31"/>
    </row>
    <row r="354" s="25" customFormat="1" ht="20.1" customHeight="1" spans="1:5">
      <c r="A354" s="32" t="s">
        <v>491</v>
      </c>
      <c r="B354" s="31">
        <v>1584</v>
      </c>
      <c r="C354" s="31"/>
      <c r="D354" s="31">
        <f t="shared" si="5"/>
        <v>1584</v>
      </c>
      <c r="E354" s="31"/>
    </row>
    <row r="355" s="25" customFormat="1" ht="20.1" customHeight="1" spans="1:5">
      <c r="A355" s="32" t="s">
        <v>492</v>
      </c>
      <c r="B355" s="31">
        <f>SUM(B356:B361)</f>
        <v>15020</v>
      </c>
      <c r="C355" s="31">
        <f>SUM(C356:C361)</f>
        <v>12200</v>
      </c>
      <c r="D355" s="31">
        <f t="shared" si="5"/>
        <v>27220</v>
      </c>
      <c r="E355" s="31"/>
    </row>
    <row r="356" s="25" customFormat="1" ht="20.1" customHeight="1" spans="1:5">
      <c r="A356" s="32" t="s">
        <v>493</v>
      </c>
      <c r="B356" s="31">
        <v>38</v>
      </c>
      <c r="C356" s="31"/>
      <c r="D356" s="31">
        <f t="shared" si="5"/>
        <v>38</v>
      </c>
      <c r="E356" s="31"/>
    </row>
    <row r="357" s="25" customFormat="1" ht="20.1" customHeight="1" spans="1:5">
      <c r="A357" s="32" t="s">
        <v>494</v>
      </c>
      <c r="B357" s="31">
        <v>1896</v>
      </c>
      <c r="C357" s="31">
        <v>8500</v>
      </c>
      <c r="D357" s="31">
        <f t="shared" si="5"/>
        <v>10396</v>
      </c>
      <c r="E357" s="31"/>
    </row>
    <row r="358" s="25" customFormat="1" ht="15" spans="1:5">
      <c r="A358" s="32" t="s">
        <v>495</v>
      </c>
      <c r="B358" s="31">
        <v>72</v>
      </c>
      <c r="C358" s="31"/>
      <c r="D358" s="31">
        <f t="shared" si="5"/>
        <v>72</v>
      </c>
      <c r="E358" s="31"/>
    </row>
    <row r="359" s="25" customFormat="1" ht="20.1" customHeight="1" spans="1:5">
      <c r="A359" s="32" t="s">
        <v>496</v>
      </c>
      <c r="B359" s="31">
        <v>9505</v>
      </c>
      <c r="C359" s="31">
        <v>200</v>
      </c>
      <c r="D359" s="31">
        <f t="shared" si="5"/>
        <v>9705</v>
      </c>
      <c r="E359" s="31"/>
    </row>
    <row r="360" s="25" customFormat="1" ht="20.1" customHeight="1" spans="1:5">
      <c r="A360" s="32" t="s">
        <v>497</v>
      </c>
      <c r="B360" s="31">
        <v>111</v>
      </c>
      <c r="C360" s="31"/>
      <c r="D360" s="31">
        <f t="shared" si="5"/>
        <v>111</v>
      </c>
      <c r="E360" s="31"/>
    </row>
    <row r="361" s="25" customFormat="1" ht="20.1" customHeight="1" spans="1:5">
      <c r="A361" s="32" t="s">
        <v>498</v>
      </c>
      <c r="B361" s="31">
        <v>3398</v>
      </c>
      <c r="C361" s="31">
        <v>3500</v>
      </c>
      <c r="D361" s="31">
        <f t="shared" si="5"/>
        <v>6898</v>
      </c>
      <c r="E361" s="31"/>
    </row>
    <row r="362" s="25" customFormat="1" ht="20.1" customHeight="1" spans="1:5">
      <c r="A362" s="32" t="s">
        <v>499</v>
      </c>
      <c r="B362" s="31">
        <f>SUM(B363:B367)</f>
        <v>5903</v>
      </c>
      <c r="C362" s="31">
        <f>SUM(C363:C367)</f>
        <v>900</v>
      </c>
      <c r="D362" s="31">
        <f t="shared" si="5"/>
        <v>6803</v>
      </c>
      <c r="E362" s="31"/>
    </row>
    <row r="363" s="25" customFormat="1" ht="20.1" hidden="1" customHeight="1" spans="1:5">
      <c r="A363" s="33" t="s">
        <v>500</v>
      </c>
      <c r="B363" s="31">
        <v>0</v>
      </c>
      <c r="C363" s="31"/>
      <c r="D363" s="31">
        <f t="shared" si="5"/>
        <v>0</v>
      </c>
      <c r="E363" s="31"/>
    </row>
    <row r="364" s="25" customFormat="1" ht="20.1" customHeight="1" spans="1:5">
      <c r="A364" s="32" t="s">
        <v>501</v>
      </c>
      <c r="B364" s="31">
        <v>349</v>
      </c>
      <c r="C364" s="31"/>
      <c r="D364" s="31">
        <f t="shared" si="5"/>
        <v>349</v>
      </c>
      <c r="E364" s="31"/>
    </row>
    <row r="365" s="25" customFormat="1" ht="20.1" customHeight="1" spans="1:5">
      <c r="A365" s="32" t="s">
        <v>502</v>
      </c>
      <c r="B365" s="31">
        <v>496</v>
      </c>
      <c r="C365" s="31"/>
      <c r="D365" s="31">
        <f t="shared" si="5"/>
        <v>496</v>
      </c>
      <c r="E365" s="31"/>
    </row>
    <row r="366" s="25" customFormat="1" ht="20.1" customHeight="1" spans="1:5">
      <c r="A366" s="32" t="s">
        <v>503</v>
      </c>
      <c r="B366" s="31">
        <v>4989</v>
      </c>
      <c r="C366" s="31">
        <v>700</v>
      </c>
      <c r="D366" s="31">
        <f t="shared" si="5"/>
        <v>5689</v>
      </c>
      <c r="E366" s="31"/>
    </row>
    <row r="367" s="25" customFormat="1" ht="20.1" customHeight="1" spans="1:5">
      <c r="A367" s="32" t="s">
        <v>504</v>
      </c>
      <c r="B367" s="31">
        <v>69</v>
      </c>
      <c r="C367" s="31">
        <v>200</v>
      </c>
      <c r="D367" s="31">
        <f t="shared" si="5"/>
        <v>269</v>
      </c>
      <c r="E367" s="31"/>
    </row>
    <row r="368" s="25" customFormat="1" ht="20.1" hidden="1" customHeight="1" spans="1:5">
      <c r="A368" s="33" t="s">
        <v>505</v>
      </c>
      <c r="B368" s="31">
        <f>SUM(B369:B373)</f>
        <v>0</v>
      </c>
      <c r="C368" s="31"/>
      <c r="D368" s="31">
        <f t="shared" si="5"/>
        <v>0</v>
      </c>
      <c r="E368" s="31"/>
    </row>
    <row r="369" s="25" customFormat="1" ht="20.1" hidden="1" customHeight="1" spans="1:5">
      <c r="A369" s="33" t="s">
        <v>506</v>
      </c>
      <c r="B369" s="31"/>
      <c r="C369" s="31"/>
      <c r="D369" s="31">
        <f t="shared" si="5"/>
        <v>0</v>
      </c>
      <c r="E369" s="31"/>
    </row>
    <row r="370" s="25" customFormat="1" ht="20.1" hidden="1" customHeight="1" spans="1:5">
      <c r="A370" s="33" t="s">
        <v>507</v>
      </c>
      <c r="B370" s="31"/>
      <c r="C370" s="31"/>
      <c r="D370" s="31">
        <f t="shared" si="5"/>
        <v>0</v>
      </c>
      <c r="E370" s="31"/>
    </row>
    <row r="371" s="25" customFormat="1" ht="20.1" hidden="1" customHeight="1" spans="1:5">
      <c r="A371" s="33" t="s">
        <v>508</v>
      </c>
      <c r="B371" s="31"/>
      <c r="C371" s="31"/>
      <c r="D371" s="31">
        <f t="shared" si="5"/>
        <v>0</v>
      </c>
      <c r="E371" s="31"/>
    </row>
    <row r="372" s="25" customFormat="1" ht="20.1" hidden="1" customHeight="1" spans="1:5">
      <c r="A372" s="33" t="s">
        <v>509</v>
      </c>
      <c r="B372" s="31"/>
      <c r="C372" s="31"/>
      <c r="D372" s="31">
        <f t="shared" si="5"/>
        <v>0</v>
      </c>
      <c r="E372" s="31"/>
    </row>
    <row r="373" s="25" customFormat="1" ht="20.1" hidden="1" customHeight="1" spans="1:5">
      <c r="A373" s="33" t="s">
        <v>510</v>
      </c>
      <c r="B373" s="31"/>
      <c r="C373" s="31"/>
      <c r="D373" s="31">
        <f t="shared" si="5"/>
        <v>0</v>
      </c>
      <c r="E373" s="31"/>
    </row>
    <row r="374" s="25" customFormat="1" ht="20.1" hidden="1" customHeight="1" spans="1:5">
      <c r="A374" s="33" t="s">
        <v>511</v>
      </c>
      <c r="B374" s="31">
        <f>SUM(B375:B377)</f>
        <v>0</v>
      </c>
      <c r="C374" s="31"/>
      <c r="D374" s="31">
        <f t="shared" si="5"/>
        <v>0</v>
      </c>
      <c r="E374" s="31"/>
    </row>
    <row r="375" s="25" customFormat="1" ht="20.1" hidden="1" customHeight="1" spans="1:5">
      <c r="A375" s="33" t="s">
        <v>512</v>
      </c>
      <c r="B375" s="31"/>
      <c r="C375" s="31"/>
      <c r="D375" s="31">
        <f t="shared" si="5"/>
        <v>0</v>
      </c>
      <c r="E375" s="31"/>
    </row>
    <row r="376" s="25" customFormat="1" ht="20.1" hidden="1" customHeight="1" spans="1:5">
      <c r="A376" s="33" t="s">
        <v>513</v>
      </c>
      <c r="B376" s="31"/>
      <c r="C376" s="31"/>
      <c r="D376" s="31">
        <f t="shared" si="5"/>
        <v>0</v>
      </c>
      <c r="E376" s="31"/>
    </row>
    <row r="377" s="25" customFormat="1" ht="20.1" hidden="1" customHeight="1" spans="1:5">
      <c r="A377" s="33" t="s">
        <v>514</v>
      </c>
      <c r="B377" s="31"/>
      <c r="C377" s="31"/>
      <c r="D377" s="31">
        <f t="shared" si="5"/>
        <v>0</v>
      </c>
      <c r="E377" s="31"/>
    </row>
    <row r="378" s="25" customFormat="1" ht="20.1" hidden="1" customHeight="1" spans="1:5">
      <c r="A378" s="33" t="s">
        <v>515</v>
      </c>
      <c r="B378" s="31">
        <f>SUM(B379:B381)</f>
        <v>0</v>
      </c>
      <c r="C378" s="31"/>
      <c r="D378" s="31">
        <f t="shared" si="5"/>
        <v>0</v>
      </c>
      <c r="E378" s="31"/>
    </row>
    <row r="379" s="25" customFormat="1" ht="20.1" hidden="1" customHeight="1" spans="1:5">
      <c r="A379" s="33" t="s">
        <v>516</v>
      </c>
      <c r="B379" s="31"/>
      <c r="C379" s="31"/>
      <c r="D379" s="31">
        <f t="shared" si="5"/>
        <v>0</v>
      </c>
      <c r="E379" s="31"/>
    </row>
    <row r="380" s="25" customFormat="1" ht="20.1" hidden="1" customHeight="1" spans="1:5">
      <c r="A380" s="33" t="s">
        <v>517</v>
      </c>
      <c r="B380" s="31"/>
      <c r="C380" s="31"/>
      <c r="D380" s="31">
        <f t="shared" si="5"/>
        <v>0</v>
      </c>
      <c r="E380" s="31"/>
    </row>
    <row r="381" s="25" customFormat="1" ht="20.1" hidden="1" customHeight="1" spans="1:5">
      <c r="A381" s="33" t="s">
        <v>518</v>
      </c>
      <c r="B381" s="31"/>
      <c r="C381" s="31"/>
      <c r="D381" s="31">
        <f t="shared" si="5"/>
        <v>0</v>
      </c>
      <c r="E381" s="31"/>
    </row>
    <row r="382" s="25" customFormat="1" ht="20.1" customHeight="1" spans="1:5">
      <c r="A382" s="32" t="s">
        <v>519</v>
      </c>
      <c r="B382" s="31">
        <f>SUM(B383:B385)</f>
        <v>359</v>
      </c>
      <c r="C382" s="31"/>
      <c r="D382" s="31">
        <f t="shared" si="5"/>
        <v>359</v>
      </c>
      <c r="E382" s="31"/>
    </row>
    <row r="383" s="25" customFormat="1" ht="20.1" customHeight="1" spans="1:5">
      <c r="A383" s="32" t="s">
        <v>520</v>
      </c>
      <c r="B383" s="31">
        <v>359</v>
      </c>
      <c r="C383" s="31"/>
      <c r="D383" s="31">
        <f t="shared" si="5"/>
        <v>359</v>
      </c>
      <c r="E383" s="31"/>
    </row>
    <row r="384" s="25" customFormat="1" ht="20.1" hidden="1" customHeight="1" spans="1:5">
      <c r="A384" s="33" t="s">
        <v>521</v>
      </c>
      <c r="B384" s="31">
        <v>0</v>
      </c>
      <c r="C384" s="31"/>
      <c r="D384" s="31">
        <f t="shared" si="5"/>
        <v>0</v>
      </c>
      <c r="E384" s="31"/>
    </row>
    <row r="385" s="25" customFormat="1" ht="20.1" hidden="1" customHeight="1" spans="1:5">
      <c r="A385" s="33" t="s">
        <v>522</v>
      </c>
      <c r="B385" s="31"/>
      <c r="C385" s="31"/>
      <c r="D385" s="31">
        <f t="shared" si="5"/>
        <v>0</v>
      </c>
      <c r="E385" s="31"/>
    </row>
    <row r="386" s="25" customFormat="1" ht="20.1" customHeight="1" spans="1:5">
      <c r="A386" s="32" t="s">
        <v>523</v>
      </c>
      <c r="B386" s="31">
        <f>SUM(B387:B391)</f>
        <v>1915</v>
      </c>
      <c r="C386" s="31">
        <f>SUM(C387:C391)</f>
        <v>300</v>
      </c>
      <c r="D386" s="31">
        <f t="shared" si="5"/>
        <v>2215</v>
      </c>
      <c r="E386" s="31"/>
    </row>
    <row r="387" s="25" customFormat="1" ht="20.1" hidden="1" customHeight="1" spans="1:5">
      <c r="A387" s="33" t="s">
        <v>524</v>
      </c>
      <c r="B387" s="31">
        <v>0</v>
      </c>
      <c r="C387" s="31"/>
      <c r="D387" s="31">
        <f t="shared" si="5"/>
        <v>0</v>
      </c>
      <c r="E387" s="31"/>
    </row>
    <row r="388" s="25" customFormat="1" ht="20.1" customHeight="1" spans="1:5">
      <c r="A388" s="32" t="s">
        <v>525</v>
      </c>
      <c r="B388" s="31">
        <v>1216</v>
      </c>
      <c r="C388" s="31">
        <v>300</v>
      </c>
      <c r="D388" s="31">
        <f t="shared" si="5"/>
        <v>1516</v>
      </c>
      <c r="E388" s="31"/>
    </row>
    <row r="389" s="25" customFormat="1" ht="20.1" customHeight="1" spans="1:5">
      <c r="A389" s="32" t="s">
        <v>526</v>
      </c>
      <c r="B389" s="31">
        <v>699</v>
      </c>
      <c r="C389" s="31"/>
      <c r="D389" s="31">
        <f t="shared" si="5"/>
        <v>699</v>
      </c>
      <c r="E389" s="31"/>
    </row>
    <row r="390" s="25" customFormat="1" ht="20.1" hidden="1" customHeight="1" spans="1:5">
      <c r="A390" s="33" t="s">
        <v>527</v>
      </c>
      <c r="B390" s="31">
        <v>0</v>
      </c>
      <c r="C390" s="31"/>
      <c r="D390" s="31">
        <f t="shared" ref="D390:D453" si="6">B390+C390</f>
        <v>0</v>
      </c>
      <c r="E390" s="31"/>
    </row>
    <row r="391" s="25" customFormat="1" ht="20.1" hidden="1" customHeight="1" spans="1:5">
      <c r="A391" s="33" t="s">
        <v>528</v>
      </c>
      <c r="B391" s="31">
        <v>0</v>
      </c>
      <c r="C391" s="31"/>
      <c r="D391" s="31">
        <f t="shared" si="6"/>
        <v>0</v>
      </c>
      <c r="E391" s="31"/>
    </row>
    <row r="392" s="25" customFormat="1" ht="15" spans="1:5">
      <c r="A392" s="32" t="s">
        <v>529</v>
      </c>
      <c r="B392" s="31">
        <f>SUBTOTAL(9,B393:B398)</f>
        <v>2400</v>
      </c>
      <c r="C392" s="31"/>
      <c r="D392" s="31">
        <f t="shared" si="6"/>
        <v>2400</v>
      </c>
      <c r="E392" s="31"/>
    </row>
    <row r="393" s="25" customFormat="1" ht="15" hidden="1" customHeight="1" spans="1:5">
      <c r="A393" s="33" t="s">
        <v>530</v>
      </c>
      <c r="B393" s="31"/>
      <c r="C393" s="31"/>
      <c r="D393" s="31">
        <f t="shared" si="6"/>
        <v>0</v>
      </c>
      <c r="E393" s="31"/>
    </row>
    <row r="394" s="25" customFormat="1" ht="15" hidden="1" customHeight="1" spans="1:5">
      <c r="A394" s="33" t="s">
        <v>531</v>
      </c>
      <c r="B394" s="31"/>
      <c r="C394" s="31"/>
      <c r="D394" s="31">
        <f t="shared" si="6"/>
        <v>0</v>
      </c>
      <c r="E394" s="31"/>
    </row>
    <row r="395" s="25" customFormat="1" ht="17.1" hidden="1" customHeight="1" spans="1:5">
      <c r="A395" s="33" t="s">
        <v>532</v>
      </c>
      <c r="B395" s="31"/>
      <c r="C395" s="31"/>
      <c r="D395" s="31">
        <f t="shared" si="6"/>
        <v>0</v>
      </c>
      <c r="E395" s="31"/>
    </row>
    <row r="396" s="25" customFormat="1" ht="15.95" hidden="1" customHeight="1" spans="1:5">
      <c r="A396" s="33" t="s">
        <v>533</v>
      </c>
      <c r="B396" s="31"/>
      <c r="C396" s="31"/>
      <c r="D396" s="31">
        <f t="shared" si="6"/>
        <v>0</v>
      </c>
      <c r="E396" s="31"/>
    </row>
    <row r="397" s="25" customFormat="1" ht="15" hidden="1" customHeight="1" spans="1:5">
      <c r="A397" s="33" t="s">
        <v>534</v>
      </c>
      <c r="B397" s="31"/>
      <c r="C397" s="31"/>
      <c r="D397" s="31">
        <f t="shared" si="6"/>
        <v>0</v>
      </c>
      <c r="E397" s="31"/>
    </row>
    <row r="398" s="25" customFormat="1" ht="15" spans="1:5">
      <c r="A398" s="32" t="s">
        <v>535</v>
      </c>
      <c r="B398" s="31">
        <v>2400</v>
      </c>
      <c r="C398" s="31"/>
      <c r="D398" s="31">
        <f t="shared" si="6"/>
        <v>2400</v>
      </c>
      <c r="E398" s="31"/>
    </row>
    <row r="399" s="25" customFormat="1" ht="20.1" hidden="1" customHeight="1" spans="1:5">
      <c r="A399" s="33" t="s">
        <v>536</v>
      </c>
      <c r="B399" s="31"/>
      <c r="C399" s="31"/>
      <c r="D399" s="31">
        <f t="shared" si="6"/>
        <v>0</v>
      </c>
      <c r="E399" s="31"/>
    </row>
    <row r="400" s="25" customFormat="1" ht="20.1" customHeight="1" spans="1:5">
      <c r="A400" s="30" t="s">
        <v>537</v>
      </c>
      <c r="B400" s="31">
        <f>B401+B406+B415+B421+B426+B431+B436+B443+B447+B451</f>
        <v>1942</v>
      </c>
      <c r="C400" s="31"/>
      <c r="D400" s="31">
        <f t="shared" si="6"/>
        <v>1942</v>
      </c>
      <c r="E400" s="31"/>
    </row>
    <row r="401" s="25" customFormat="1" ht="20.1" customHeight="1" spans="1:5">
      <c r="A401" s="32" t="s">
        <v>538</v>
      </c>
      <c r="B401" s="31">
        <f>SUM(B402:B405)</f>
        <v>447</v>
      </c>
      <c r="C401" s="31"/>
      <c r="D401" s="31">
        <f t="shared" si="6"/>
        <v>447</v>
      </c>
      <c r="E401" s="31"/>
    </row>
    <row r="402" s="25" customFormat="1" ht="20.1" customHeight="1" spans="1:5">
      <c r="A402" s="32" t="s">
        <v>291</v>
      </c>
      <c r="B402" s="31">
        <v>292</v>
      </c>
      <c r="C402" s="31"/>
      <c r="D402" s="31">
        <f t="shared" si="6"/>
        <v>292</v>
      </c>
      <c r="E402" s="31"/>
    </row>
    <row r="403" s="25" customFormat="1" ht="20.1" hidden="1" customHeight="1" spans="1:5">
      <c r="A403" s="33" t="s">
        <v>292</v>
      </c>
      <c r="B403" s="31">
        <v>0</v>
      </c>
      <c r="C403" s="31"/>
      <c r="D403" s="31">
        <f t="shared" si="6"/>
        <v>0</v>
      </c>
      <c r="E403" s="31"/>
    </row>
    <row r="404" s="25" customFormat="1" ht="20.1" hidden="1" customHeight="1" spans="1:5">
      <c r="A404" s="33" t="s">
        <v>293</v>
      </c>
      <c r="B404" s="31">
        <v>0</v>
      </c>
      <c r="C404" s="31"/>
      <c r="D404" s="31">
        <f t="shared" si="6"/>
        <v>0</v>
      </c>
      <c r="E404" s="31"/>
    </row>
    <row r="405" s="25" customFormat="1" ht="20.1" customHeight="1" spans="1:5">
      <c r="A405" s="32" t="s">
        <v>539</v>
      </c>
      <c r="B405" s="31">
        <v>155</v>
      </c>
      <c r="C405" s="31"/>
      <c r="D405" s="31">
        <f t="shared" si="6"/>
        <v>155</v>
      </c>
      <c r="E405" s="31"/>
    </row>
    <row r="406" s="25" customFormat="1" ht="20.1" hidden="1" customHeight="1" spans="1:5">
      <c r="A406" s="33" t="s">
        <v>540</v>
      </c>
      <c r="B406" s="31">
        <f>SUM(B407:B414)</f>
        <v>0</v>
      </c>
      <c r="C406" s="31"/>
      <c r="D406" s="31">
        <f t="shared" si="6"/>
        <v>0</v>
      </c>
      <c r="E406" s="31"/>
    </row>
    <row r="407" s="25" customFormat="1" ht="20.1" hidden="1" customHeight="1" spans="1:5">
      <c r="A407" s="33" t="s">
        <v>541</v>
      </c>
      <c r="B407" s="31"/>
      <c r="C407" s="31"/>
      <c r="D407" s="31">
        <f t="shared" si="6"/>
        <v>0</v>
      </c>
      <c r="E407" s="31"/>
    </row>
    <row r="408" s="25" customFormat="1" ht="20.1" hidden="1" customHeight="1" spans="1:5">
      <c r="A408" s="33" t="s">
        <v>542</v>
      </c>
      <c r="B408" s="31"/>
      <c r="C408" s="31"/>
      <c r="D408" s="31">
        <f t="shared" si="6"/>
        <v>0</v>
      </c>
      <c r="E408" s="31"/>
    </row>
    <row r="409" s="25" customFormat="1" ht="20.1" hidden="1" customHeight="1" spans="1:5">
      <c r="A409" s="33" t="s">
        <v>543</v>
      </c>
      <c r="B409" s="31"/>
      <c r="C409" s="31"/>
      <c r="D409" s="31">
        <f t="shared" si="6"/>
        <v>0</v>
      </c>
      <c r="E409" s="31"/>
    </row>
    <row r="410" s="25" customFormat="1" ht="20.1" hidden="1" customHeight="1" spans="1:5">
      <c r="A410" s="33" t="s">
        <v>544</v>
      </c>
      <c r="B410" s="31"/>
      <c r="C410" s="31"/>
      <c r="D410" s="31">
        <f t="shared" si="6"/>
        <v>0</v>
      </c>
      <c r="E410" s="31"/>
    </row>
    <row r="411" s="25" customFormat="1" ht="20.1" hidden="1" customHeight="1" spans="1:5">
      <c r="A411" s="33" t="s">
        <v>545</v>
      </c>
      <c r="B411" s="31"/>
      <c r="C411" s="31"/>
      <c r="D411" s="31">
        <f t="shared" si="6"/>
        <v>0</v>
      </c>
      <c r="E411" s="31"/>
    </row>
    <row r="412" s="25" customFormat="1" ht="20.1" hidden="1" customHeight="1" spans="1:5">
      <c r="A412" s="33" t="s">
        <v>546</v>
      </c>
      <c r="B412" s="31"/>
      <c r="C412" s="31"/>
      <c r="D412" s="31">
        <f t="shared" si="6"/>
        <v>0</v>
      </c>
      <c r="E412" s="31"/>
    </row>
    <row r="413" s="25" customFormat="1" ht="20.1" hidden="1" customHeight="1" spans="1:5">
      <c r="A413" s="33" t="s">
        <v>547</v>
      </c>
      <c r="B413" s="31"/>
      <c r="C413" s="31"/>
      <c r="D413" s="31">
        <f t="shared" si="6"/>
        <v>0</v>
      </c>
      <c r="E413" s="31"/>
    </row>
    <row r="414" s="25" customFormat="1" ht="20.1" hidden="1" customHeight="1" spans="1:5">
      <c r="A414" s="33" t="s">
        <v>548</v>
      </c>
      <c r="B414" s="31"/>
      <c r="C414" s="31"/>
      <c r="D414" s="31">
        <f t="shared" si="6"/>
        <v>0</v>
      </c>
      <c r="E414" s="31"/>
    </row>
    <row r="415" s="25" customFormat="1" ht="20.1" customHeight="1" spans="1:5">
      <c r="A415" s="32" t="s">
        <v>549</v>
      </c>
      <c r="B415" s="31">
        <f>SUM(B416:B420)</f>
        <v>1270</v>
      </c>
      <c r="C415" s="31"/>
      <c r="D415" s="31">
        <f t="shared" si="6"/>
        <v>1270</v>
      </c>
      <c r="E415" s="31"/>
    </row>
    <row r="416" s="25" customFormat="1" ht="20.1" hidden="1" customHeight="1" spans="1:5">
      <c r="A416" s="33" t="s">
        <v>541</v>
      </c>
      <c r="B416" s="31">
        <v>0</v>
      </c>
      <c r="C416" s="31"/>
      <c r="D416" s="31">
        <f t="shared" si="6"/>
        <v>0</v>
      </c>
      <c r="E416" s="31"/>
    </row>
    <row r="417" s="25" customFormat="1" ht="20.1" hidden="1" customHeight="1" spans="1:5">
      <c r="A417" s="33" t="s">
        <v>550</v>
      </c>
      <c r="B417" s="31">
        <v>0</v>
      </c>
      <c r="C417" s="31"/>
      <c r="D417" s="31">
        <f t="shared" si="6"/>
        <v>0</v>
      </c>
      <c r="E417" s="31"/>
    </row>
    <row r="418" s="25" customFormat="1" ht="20.1" hidden="1" customHeight="1" spans="1:5">
      <c r="A418" s="33" t="s">
        <v>551</v>
      </c>
      <c r="B418" s="31">
        <v>0</v>
      </c>
      <c r="C418" s="31"/>
      <c r="D418" s="31">
        <f t="shared" si="6"/>
        <v>0</v>
      </c>
      <c r="E418" s="31"/>
    </row>
    <row r="419" s="25" customFormat="1" ht="20.1" hidden="1" customHeight="1" spans="1:5">
      <c r="A419" s="33" t="s">
        <v>552</v>
      </c>
      <c r="B419" s="31">
        <v>0</v>
      </c>
      <c r="C419" s="31"/>
      <c r="D419" s="31">
        <f t="shared" si="6"/>
        <v>0</v>
      </c>
      <c r="E419" s="31"/>
    </row>
    <row r="420" s="25" customFormat="1" ht="20.1" customHeight="1" spans="1:5">
      <c r="A420" s="32" t="s">
        <v>553</v>
      </c>
      <c r="B420" s="31">
        <v>1270</v>
      </c>
      <c r="C420" s="31"/>
      <c r="D420" s="31">
        <f t="shared" si="6"/>
        <v>1270</v>
      </c>
      <c r="E420" s="31"/>
    </row>
    <row r="421" s="25" customFormat="1" ht="20.1" customHeight="1" spans="1:5">
      <c r="A421" s="32" t="s">
        <v>554</v>
      </c>
      <c r="B421" s="31">
        <f>SUM(B422:B425)</f>
        <v>144</v>
      </c>
      <c r="C421" s="31"/>
      <c r="D421" s="31">
        <f t="shared" si="6"/>
        <v>144</v>
      </c>
      <c r="E421" s="31"/>
    </row>
    <row r="422" s="25" customFormat="1" ht="20.1" customHeight="1" spans="1:5">
      <c r="A422" s="32" t="s">
        <v>541</v>
      </c>
      <c r="B422" s="31">
        <v>115</v>
      </c>
      <c r="C422" s="31"/>
      <c r="D422" s="31">
        <f t="shared" si="6"/>
        <v>115</v>
      </c>
      <c r="E422" s="31"/>
    </row>
    <row r="423" s="25" customFormat="1" ht="20.1" hidden="1" customHeight="1" spans="1:5">
      <c r="A423" s="33" t="s">
        <v>555</v>
      </c>
      <c r="B423" s="31">
        <v>0</v>
      </c>
      <c r="C423" s="31"/>
      <c r="D423" s="31">
        <f t="shared" si="6"/>
        <v>0</v>
      </c>
      <c r="E423" s="31"/>
    </row>
    <row r="424" s="25" customFormat="1" ht="20.1" hidden="1" customHeight="1" spans="1:5">
      <c r="A424" s="33" t="s">
        <v>556</v>
      </c>
      <c r="B424" s="31">
        <v>0</v>
      </c>
      <c r="C424" s="31"/>
      <c r="D424" s="31">
        <f t="shared" si="6"/>
        <v>0</v>
      </c>
      <c r="E424" s="31"/>
    </row>
    <row r="425" s="25" customFormat="1" ht="20.1" customHeight="1" spans="1:5">
      <c r="A425" s="32" t="s">
        <v>557</v>
      </c>
      <c r="B425" s="31">
        <v>29</v>
      </c>
      <c r="C425" s="31"/>
      <c r="D425" s="31">
        <f t="shared" si="6"/>
        <v>29</v>
      </c>
      <c r="E425" s="31"/>
    </row>
    <row r="426" s="25" customFormat="1" ht="20.1" hidden="1" customHeight="1" spans="1:5">
      <c r="A426" s="33" t="s">
        <v>558</v>
      </c>
      <c r="B426" s="31">
        <f>SUM(B427:B430)</f>
        <v>0</v>
      </c>
      <c r="C426" s="31"/>
      <c r="D426" s="31">
        <f t="shared" si="6"/>
        <v>0</v>
      </c>
      <c r="E426" s="31"/>
    </row>
    <row r="427" s="25" customFormat="1" ht="20.1" hidden="1" customHeight="1" spans="1:5">
      <c r="A427" s="33" t="s">
        <v>541</v>
      </c>
      <c r="B427" s="31"/>
      <c r="C427" s="31"/>
      <c r="D427" s="31">
        <f t="shared" si="6"/>
        <v>0</v>
      </c>
      <c r="E427" s="31"/>
    </row>
    <row r="428" s="25" customFormat="1" ht="20.1" hidden="1" customHeight="1" spans="1:5">
      <c r="A428" s="33" t="s">
        <v>559</v>
      </c>
      <c r="B428" s="31"/>
      <c r="C428" s="31"/>
      <c r="D428" s="31">
        <f t="shared" si="6"/>
        <v>0</v>
      </c>
      <c r="E428" s="31"/>
    </row>
    <row r="429" s="25" customFormat="1" ht="20.1" hidden="1" customHeight="1" spans="1:5">
      <c r="A429" s="33" t="s">
        <v>560</v>
      </c>
      <c r="B429" s="31"/>
      <c r="C429" s="31"/>
      <c r="D429" s="31">
        <f t="shared" si="6"/>
        <v>0</v>
      </c>
      <c r="E429" s="31"/>
    </row>
    <row r="430" s="25" customFormat="1" ht="20.1" hidden="1" customHeight="1" spans="1:5">
      <c r="A430" s="33" t="s">
        <v>561</v>
      </c>
      <c r="B430" s="31"/>
      <c r="C430" s="31"/>
      <c r="D430" s="31">
        <f t="shared" si="6"/>
        <v>0</v>
      </c>
      <c r="E430" s="31"/>
    </row>
    <row r="431" s="25" customFormat="1" ht="20.1" hidden="1" customHeight="1" spans="1:5">
      <c r="A431" s="33" t="s">
        <v>562</v>
      </c>
      <c r="B431" s="31">
        <f>SUM(B432:B435)</f>
        <v>0</v>
      </c>
      <c r="C431" s="31"/>
      <c r="D431" s="31">
        <f t="shared" si="6"/>
        <v>0</v>
      </c>
      <c r="E431" s="31"/>
    </row>
    <row r="432" s="25" customFormat="1" ht="20.1" hidden="1" customHeight="1" spans="1:5">
      <c r="A432" s="33" t="s">
        <v>563</v>
      </c>
      <c r="B432" s="31"/>
      <c r="C432" s="31"/>
      <c r="D432" s="31">
        <f t="shared" si="6"/>
        <v>0</v>
      </c>
      <c r="E432" s="31"/>
    </row>
    <row r="433" s="25" customFormat="1" ht="20.1" hidden="1" customHeight="1" spans="1:5">
      <c r="A433" s="33" t="s">
        <v>564</v>
      </c>
      <c r="B433" s="31"/>
      <c r="C433" s="31"/>
      <c r="D433" s="31">
        <f t="shared" si="6"/>
        <v>0</v>
      </c>
      <c r="E433" s="31"/>
    </row>
    <row r="434" s="25" customFormat="1" ht="20.1" hidden="1" customHeight="1" spans="1:5">
      <c r="A434" s="33" t="s">
        <v>565</v>
      </c>
      <c r="B434" s="31"/>
      <c r="C434" s="31"/>
      <c r="D434" s="31">
        <f t="shared" si="6"/>
        <v>0</v>
      </c>
      <c r="E434" s="31"/>
    </row>
    <row r="435" s="25" customFormat="1" ht="20.1" hidden="1" customHeight="1" spans="1:5">
      <c r="A435" s="33" t="s">
        <v>566</v>
      </c>
      <c r="B435" s="31"/>
      <c r="C435" s="31"/>
      <c r="D435" s="31">
        <f t="shared" si="6"/>
        <v>0</v>
      </c>
      <c r="E435" s="31"/>
    </row>
    <row r="436" s="25" customFormat="1" ht="20.1" customHeight="1" spans="1:5">
      <c r="A436" s="32" t="s">
        <v>567</v>
      </c>
      <c r="B436" s="31">
        <f>SUM(B437:B442)</f>
        <v>81</v>
      </c>
      <c r="C436" s="31"/>
      <c r="D436" s="31">
        <f t="shared" si="6"/>
        <v>81</v>
      </c>
      <c r="E436" s="31"/>
    </row>
    <row r="437" s="25" customFormat="1" ht="20.1" hidden="1" customHeight="1" spans="1:5">
      <c r="A437" s="33" t="s">
        <v>541</v>
      </c>
      <c r="B437" s="31">
        <v>0</v>
      </c>
      <c r="C437" s="31"/>
      <c r="D437" s="31">
        <f t="shared" si="6"/>
        <v>0</v>
      </c>
      <c r="E437" s="31"/>
    </row>
    <row r="438" s="25" customFormat="1" ht="20.1" customHeight="1" spans="1:5">
      <c r="A438" s="32" t="s">
        <v>568</v>
      </c>
      <c r="B438" s="31">
        <v>81</v>
      </c>
      <c r="C438" s="31"/>
      <c r="D438" s="31">
        <f t="shared" si="6"/>
        <v>81</v>
      </c>
      <c r="E438" s="31"/>
    </row>
    <row r="439" s="25" customFormat="1" ht="20.1" hidden="1" customHeight="1" spans="1:5">
      <c r="A439" s="33" t="s">
        <v>569</v>
      </c>
      <c r="B439" s="31">
        <v>0</v>
      </c>
      <c r="C439" s="31"/>
      <c r="D439" s="31">
        <f t="shared" si="6"/>
        <v>0</v>
      </c>
      <c r="E439" s="31"/>
    </row>
    <row r="440" s="25" customFormat="1" ht="20.1" hidden="1" customHeight="1" spans="1:5">
      <c r="A440" s="33" t="s">
        <v>570</v>
      </c>
      <c r="B440" s="31">
        <v>0</v>
      </c>
      <c r="C440" s="31"/>
      <c r="D440" s="31">
        <f t="shared" si="6"/>
        <v>0</v>
      </c>
      <c r="E440" s="31"/>
    </row>
    <row r="441" s="25" customFormat="1" ht="20.1" hidden="1" customHeight="1" spans="1:5">
      <c r="A441" s="33" t="s">
        <v>571</v>
      </c>
      <c r="B441" s="31">
        <v>0</v>
      </c>
      <c r="C441" s="31"/>
      <c r="D441" s="31">
        <f t="shared" si="6"/>
        <v>0</v>
      </c>
      <c r="E441" s="31"/>
    </row>
    <row r="442" s="25" customFormat="1" ht="20.1" hidden="1" customHeight="1" spans="1:5">
      <c r="A442" s="33" t="s">
        <v>572</v>
      </c>
      <c r="B442" s="31"/>
      <c r="C442" s="31"/>
      <c r="D442" s="31">
        <f t="shared" si="6"/>
        <v>0</v>
      </c>
      <c r="E442" s="31"/>
    </row>
    <row r="443" s="25" customFormat="1" ht="20.1" hidden="1" customHeight="1" spans="1:5">
      <c r="A443" s="33" t="s">
        <v>573</v>
      </c>
      <c r="B443" s="31">
        <f>SUM(B444:B446)</f>
        <v>0</v>
      </c>
      <c r="C443" s="31"/>
      <c r="D443" s="31">
        <f t="shared" si="6"/>
        <v>0</v>
      </c>
      <c r="E443" s="31"/>
    </row>
    <row r="444" s="25" customFormat="1" ht="20.1" hidden="1" customHeight="1" spans="1:5">
      <c r="A444" s="33" t="s">
        <v>574</v>
      </c>
      <c r="B444" s="31"/>
      <c r="C444" s="31"/>
      <c r="D444" s="31">
        <f t="shared" si="6"/>
        <v>0</v>
      </c>
      <c r="E444" s="31"/>
    </row>
    <row r="445" s="25" customFormat="1" ht="20.1" hidden="1" customHeight="1" spans="1:5">
      <c r="A445" s="33" t="s">
        <v>575</v>
      </c>
      <c r="B445" s="31"/>
      <c r="C445" s="31"/>
      <c r="D445" s="31">
        <f t="shared" si="6"/>
        <v>0</v>
      </c>
      <c r="E445" s="31"/>
    </row>
    <row r="446" s="25" customFormat="1" ht="20.1" hidden="1" customHeight="1" spans="1:5">
      <c r="A446" s="33" t="s">
        <v>576</v>
      </c>
      <c r="B446" s="31"/>
      <c r="C446" s="31"/>
      <c r="D446" s="31">
        <f t="shared" si="6"/>
        <v>0</v>
      </c>
      <c r="E446" s="31"/>
    </row>
    <row r="447" s="25" customFormat="1" ht="20.1" hidden="1" customHeight="1" spans="1:5">
      <c r="A447" s="33" t="s">
        <v>577</v>
      </c>
      <c r="B447" s="31">
        <f>SUM(B448:B450)</f>
        <v>0</v>
      </c>
      <c r="C447" s="31"/>
      <c r="D447" s="31">
        <f t="shared" si="6"/>
        <v>0</v>
      </c>
      <c r="E447" s="31"/>
    </row>
    <row r="448" s="25" customFormat="1" ht="20.1" hidden="1" customHeight="1" spans="1:5">
      <c r="A448" s="33" t="s">
        <v>578</v>
      </c>
      <c r="B448" s="31"/>
      <c r="C448" s="31"/>
      <c r="D448" s="31">
        <f t="shared" si="6"/>
        <v>0</v>
      </c>
      <c r="E448" s="31"/>
    </row>
    <row r="449" s="25" customFormat="1" ht="20.1" hidden="1" customHeight="1" spans="1:5">
      <c r="A449" s="33" t="s">
        <v>579</v>
      </c>
      <c r="B449" s="31"/>
      <c r="C449" s="31"/>
      <c r="D449" s="31">
        <f t="shared" si="6"/>
        <v>0</v>
      </c>
      <c r="E449" s="31"/>
    </row>
    <row r="450" s="25" customFormat="1" ht="20.1" hidden="1" customHeight="1" spans="1:5">
      <c r="A450" s="33" t="s">
        <v>580</v>
      </c>
      <c r="B450" s="31"/>
      <c r="C450" s="31"/>
      <c r="D450" s="31">
        <f t="shared" si="6"/>
        <v>0</v>
      </c>
      <c r="E450" s="31"/>
    </row>
    <row r="451" s="25" customFormat="1" ht="20.1" hidden="1" customHeight="1" spans="1:5">
      <c r="A451" s="33" t="s">
        <v>581</v>
      </c>
      <c r="B451" s="31">
        <f>SUM(B452:B455)</f>
        <v>0</v>
      </c>
      <c r="C451" s="31"/>
      <c r="D451" s="31">
        <f t="shared" si="6"/>
        <v>0</v>
      </c>
      <c r="E451" s="31"/>
    </row>
    <row r="452" s="25" customFormat="1" ht="20.1" hidden="1" customHeight="1" spans="1:5">
      <c r="A452" s="33" t="s">
        <v>582</v>
      </c>
      <c r="B452" s="31"/>
      <c r="C452" s="31"/>
      <c r="D452" s="31">
        <f t="shared" si="6"/>
        <v>0</v>
      </c>
      <c r="E452" s="31"/>
    </row>
    <row r="453" s="25" customFormat="1" ht="20.1" hidden="1" customHeight="1" spans="1:5">
      <c r="A453" s="33" t="s">
        <v>583</v>
      </c>
      <c r="B453" s="31"/>
      <c r="C453" s="31"/>
      <c r="D453" s="31">
        <f t="shared" si="6"/>
        <v>0</v>
      </c>
      <c r="E453" s="31"/>
    </row>
    <row r="454" s="25" customFormat="1" ht="20.1" hidden="1" customHeight="1" spans="1:5">
      <c r="A454" s="33" t="s">
        <v>584</v>
      </c>
      <c r="B454" s="31"/>
      <c r="C454" s="31"/>
      <c r="D454" s="31">
        <f t="shared" ref="D454:D517" si="7">B454+C454</f>
        <v>0</v>
      </c>
      <c r="E454" s="31"/>
    </row>
    <row r="455" s="25" customFormat="1" ht="20.1" hidden="1" customHeight="1" spans="1:5">
      <c r="A455" s="33" t="s">
        <v>585</v>
      </c>
      <c r="B455" s="31"/>
      <c r="C455" s="31"/>
      <c r="D455" s="31">
        <f t="shared" si="7"/>
        <v>0</v>
      </c>
      <c r="E455" s="31"/>
    </row>
    <row r="456" s="25" customFormat="1" ht="20.1" customHeight="1" spans="1:5">
      <c r="A456" s="30" t="s">
        <v>586</v>
      </c>
      <c r="B456" s="31">
        <f>B457+B473+B481+B492+B501+B509</f>
        <v>19600</v>
      </c>
      <c r="C456" s="31">
        <f>C457+C473+C481+C492+C501+C509</f>
        <v>4900</v>
      </c>
      <c r="D456" s="31">
        <f t="shared" si="7"/>
        <v>24500</v>
      </c>
      <c r="E456" s="31"/>
    </row>
    <row r="457" s="25" customFormat="1" ht="20.1" customHeight="1" spans="1:5">
      <c r="A457" s="32" t="s">
        <v>587</v>
      </c>
      <c r="B457" s="31">
        <f>SUM(B458:B472)</f>
        <v>10252</v>
      </c>
      <c r="C457" s="31">
        <f>SUM(C458:C472)</f>
        <v>3100</v>
      </c>
      <c r="D457" s="31">
        <f t="shared" si="7"/>
        <v>13352</v>
      </c>
      <c r="E457" s="31"/>
    </row>
    <row r="458" s="25" customFormat="1" ht="20.1" customHeight="1" spans="1:5">
      <c r="A458" s="32" t="s">
        <v>291</v>
      </c>
      <c r="B458" s="31">
        <v>245</v>
      </c>
      <c r="C458" s="31"/>
      <c r="D458" s="31">
        <f t="shared" si="7"/>
        <v>245</v>
      </c>
      <c r="E458" s="31"/>
    </row>
    <row r="459" s="25" customFormat="1" ht="20.1" hidden="1" customHeight="1" spans="1:5">
      <c r="A459" s="33" t="s">
        <v>292</v>
      </c>
      <c r="B459" s="31">
        <v>0</v>
      </c>
      <c r="C459" s="31"/>
      <c r="D459" s="31">
        <f t="shared" si="7"/>
        <v>0</v>
      </c>
      <c r="E459" s="31"/>
    </row>
    <row r="460" s="25" customFormat="1" ht="20.1" hidden="1" customHeight="1" spans="1:5">
      <c r="A460" s="33" t="s">
        <v>293</v>
      </c>
      <c r="B460" s="31">
        <v>0</v>
      </c>
      <c r="C460" s="31"/>
      <c r="D460" s="31">
        <f t="shared" si="7"/>
        <v>0</v>
      </c>
      <c r="E460" s="31"/>
    </row>
    <row r="461" s="25" customFormat="1" ht="20.1" customHeight="1" spans="1:5">
      <c r="A461" s="32" t="s">
        <v>588</v>
      </c>
      <c r="B461" s="31">
        <v>639</v>
      </c>
      <c r="C461" s="31"/>
      <c r="D461" s="31">
        <f t="shared" si="7"/>
        <v>639</v>
      </c>
      <c r="E461" s="31"/>
    </row>
    <row r="462" s="25" customFormat="1" ht="20.1" hidden="1" customHeight="1" spans="1:5">
      <c r="A462" s="33" t="s">
        <v>589</v>
      </c>
      <c r="B462" s="31"/>
      <c r="C462" s="31"/>
      <c r="D462" s="31">
        <f t="shared" si="7"/>
        <v>0</v>
      </c>
      <c r="E462" s="31"/>
    </row>
    <row r="463" s="25" customFormat="1" ht="20.1" customHeight="1" spans="1:5">
      <c r="A463" s="32" t="s">
        <v>590</v>
      </c>
      <c r="B463" s="31">
        <v>881</v>
      </c>
      <c r="C463" s="31"/>
      <c r="D463" s="31">
        <f t="shared" si="7"/>
        <v>881</v>
      </c>
      <c r="E463" s="31"/>
    </row>
    <row r="464" s="25" customFormat="1" ht="20.1" customHeight="1" spans="1:5">
      <c r="A464" s="32" t="s">
        <v>591</v>
      </c>
      <c r="B464" s="31">
        <v>396</v>
      </c>
      <c r="C464" s="31"/>
      <c r="D464" s="31">
        <f t="shared" si="7"/>
        <v>396</v>
      </c>
      <c r="E464" s="31"/>
    </row>
    <row r="465" s="25" customFormat="1" ht="20.1" customHeight="1" spans="1:5">
      <c r="A465" s="32" t="s">
        <v>592</v>
      </c>
      <c r="B465" s="31">
        <v>1030</v>
      </c>
      <c r="C465" s="31"/>
      <c r="D465" s="31">
        <f t="shared" si="7"/>
        <v>1030</v>
      </c>
      <c r="E465" s="31"/>
    </row>
    <row r="466" s="25" customFormat="1" ht="20.1" customHeight="1" spans="1:5">
      <c r="A466" s="32" t="s">
        <v>593</v>
      </c>
      <c r="B466" s="31">
        <v>634</v>
      </c>
      <c r="C466" s="31"/>
      <c r="D466" s="31">
        <f t="shared" si="7"/>
        <v>634</v>
      </c>
      <c r="E466" s="31"/>
    </row>
    <row r="467" s="25" customFormat="1" ht="20.1" hidden="1" customHeight="1" spans="1:5">
      <c r="A467" s="33" t="s">
        <v>594</v>
      </c>
      <c r="B467" s="31">
        <v>0</v>
      </c>
      <c r="C467" s="31"/>
      <c r="D467" s="31">
        <f t="shared" si="7"/>
        <v>0</v>
      </c>
      <c r="E467" s="31"/>
    </row>
    <row r="468" s="25" customFormat="1" ht="20.1" customHeight="1" spans="1:5">
      <c r="A468" s="32" t="s">
        <v>595</v>
      </c>
      <c r="B468" s="31">
        <v>245</v>
      </c>
      <c r="C468" s="31"/>
      <c r="D468" s="31">
        <f t="shared" si="7"/>
        <v>245</v>
      </c>
      <c r="E468" s="31"/>
    </row>
    <row r="469" s="25" customFormat="1" ht="20.1" customHeight="1" spans="1:5">
      <c r="A469" s="32" t="s">
        <v>596</v>
      </c>
      <c r="B469" s="31">
        <v>148</v>
      </c>
      <c r="C469" s="31"/>
      <c r="D469" s="31">
        <f t="shared" si="7"/>
        <v>148</v>
      </c>
      <c r="E469" s="31"/>
    </row>
    <row r="470" s="25" customFormat="1" ht="18" customHeight="1" spans="1:5">
      <c r="A470" s="32" t="s">
        <v>597</v>
      </c>
      <c r="B470" s="31">
        <v>654</v>
      </c>
      <c r="C470" s="31"/>
      <c r="D470" s="31">
        <f t="shared" si="7"/>
        <v>654</v>
      </c>
      <c r="E470" s="31"/>
    </row>
    <row r="471" s="25" customFormat="1" ht="18" hidden="1" customHeight="1" spans="1:5">
      <c r="A471" s="33" t="s">
        <v>598</v>
      </c>
      <c r="B471" s="31">
        <v>0</v>
      </c>
      <c r="C471" s="31"/>
      <c r="D471" s="31">
        <f t="shared" si="7"/>
        <v>0</v>
      </c>
      <c r="E471" s="31"/>
    </row>
    <row r="472" s="25" customFormat="1" ht="18" customHeight="1" spans="1:5">
      <c r="A472" s="32" t="s">
        <v>599</v>
      </c>
      <c r="B472" s="31">
        <v>5380</v>
      </c>
      <c r="C472" s="31">
        <v>3100</v>
      </c>
      <c r="D472" s="31">
        <f t="shared" si="7"/>
        <v>8480</v>
      </c>
      <c r="E472" s="31"/>
    </row>
    <row r="473" s="25" customFormat="1" ht="20.1" customHeight="1" spans="1:5">
      <c r="A473" s="32" t="s">
        <v>600</v>
      </c>
      <c r="B473" s="31">
        <f>SUM(B474:B480)</f>
        <v>4436</v>
      </c>
      <c r="C473" s="31">
        <f>SUM(C474:C480)</f>
        <v>1800</v>
      </c>
      <c r="D473" s="31">
        <f t="shared" si="7"/>
        <v>6236</v>
      </c>
      <c r="E473" s="31"/>
    </row>
    <row r="474" s="25" customFormat="1" ht="20.1" hidden="1" customHeight="1" spans="1:5">
      <c r="A474" s="33" t="s">
        <v>291</v>
      </c>
      <c r="B474" s="31">
        <v>0</v>
      </c>
      <c r="C474" s="31"/>
      <c r="D474" s="31">
        <f t="shared" si="7"/>
        <v>0</v>
      </c>
      <c r="E474" s="31"/>
    </row>
    <row r="475" s="25" customFormat="1" ht="20.1" hidden="1" customHeight="1" spans="1:5">
      <c r="A475" s="33" t="s">
        <v>292</v>
      </c>
      <c r="B475" s="31">
        <v>0</v>
      </c>
      <c r="C475" s="31"/>
      <c r="D475" s="31">
        <f t="shared" si="7"/>
        <v>0</v>
      </c>
      <c r="E475" s="31"/>
    </row>
    <row r="476" s="25" customFormat="1" ht="20.1" hidden="1" customHeight="1" spans="1:5">
      <c r="A476" s="33" t="s">
        <v>293</v>
      </c>
      <c r="B476" s="31">
        <v>0</v>
      </c>
      <c r="C476" s="31"/>
      <c r="D476" s="31">
        <f t="shared" si="7"/>
        <v>0</v>
      </c>
      <c r="E476" s="31"/>
    </row>
    <row r="477" s="25" customFormat="1" ht="20.1" customHeight="1" spans="1:5">
      <c r="A477" s="32" t="s">
        <v>601</v>
      </c>
      <c r="B477" s="31">
        <v>81</v>
      </c>
      <c r="C477" s="31"/>
      <c r="D477" s="31">
        <f t="shared" si="7"/>
        <v>81</v>
      </c>
      <c r="E477" s="31"/>
    </row>
    <row r="478" s="25" customFormat="1" ht="20.1" customHeight="1" spans="1:5">
      <c r="A478" s="32" t="s">
        <v>602</v>
      </c>
      <c r="B478" s="31">
        <v>2595</v>
      </c>
      <c r="C478" s="31">
        <v>1300</v>
      </c>
      <c r="D478" s="31">
        <f t="shared" si="7"/>
        <v>3895</v>
      </c>
      <c r="E478" s="31"/>
    </row>
    <row r="479" s="25" customFormat="1" ht="20.1" customHeight="1" spans="1:5">
      <c r="A479" s="32" t="s">
        <v>603</v>
      </c>
      <c r="B479" s="31">
        <v>1760</v>
      </c>
      <c r="C479" s="31">
        <v>500</v>
      </c>
      <c r="D479" s="31">
        <f t="shared" si="7"/>
        <v>2260</v>
      </c>
      <c r="E479" s="31"/>
    </row>
    <row r="480" s="25" customFormat="1" ht="20.1" hidden="1" customHeight="1" spans="1:5">
      <c r="A480" s="33" t="s">
        <v>604</v>
      </c>
      <c r="B480" s="31"/>
      <c r="C480" s="31"/>
      <c r="D480" s="31">
        <f t="shared" si="7"/>
        <v>0</v>
      </c>
      <c r="E480" s="31"/>
    </row>
    <row r="481" s="25" customFormat="1" ht="20.1" customHeight="1" spans="1:5">
      <c r="A481" s="32" t="s">
        <v>605</v>
      </c>
      <c r="B481" s="31">
        <f>SUM(B482:B491)</f>
        <v>1475</v>
      </c>
      <c r="C481" s="31"/>
      <c r="D481" s="31">
        <f t="shared" si="7"/>
        <v>1475</v>
      </c>
      <c r="E481" s="31"/>
    </row>
    <row r="482" s="25" customFormat="1" ht="20.1" customHeight="1" spans="1:5">
      <c r="A482" s="32" t="s">
        <v>291</v>
      </c>
      <c r="B482" s="31">
        <v>112</v>
      </c>
      <c r="C482" s="31"/>
      <c r="D482" s="31">
        <f t="shared" si="7"/>
        <v>112</v>
      </c>
      <c r="E482" s="31"/>
    </row>
    <row r="483" s="25" customFormat="1" ht="20.1" hidden="1" customHeight="1" spans="1:5">
      <c r="A483" s="33" t="s">
        <v>292</v>
      </c>
      <c r="B483" s="31">
        <v>0</v>
      </c>
      <c r="C483" s="31"/>
      <c r="D483" s="31">
        <f t="shared" si="7"/>
        <v>0</v>
      </c>
      <c r="E483" s="31"/>
    </row>
    <row r="484" s="25" customFormat="1" ht="20.1" hidden="1" customHeight="1" spans="1:5">
      <c r="A484" s="33" t="s">
        <v>293</v>
      </c>
      <c r="B484" s="31">
        <v>0</v>
      </c>
      <c r="C484" s="31"/>
      <c r="D484" s="31">
        <f t="shared" si="7"/>
        <v>0</v>
      </c>
      <c r="E484" s="31"/>
    </row>
    <row r="485" s="25" customFormat="1" ht="20.1" hidden="1" customHeight="1" spans="1:5">
      <c r="A485" s="33" t="s">
        <v>606</v>
      </c>
      <c r="B485" s="31">
        <v>0</v>
      </c>
      <c r="C485" s="31"/>
      <c r="D485" s="31">
        <f t="shared" si="7"/>
        <v>0</v>
      </c>
      <c r="E485" s="31"/>
    </row>
    <row r="486" s="25" customFormat="1" ht="20.1" hidden="1" customHeight="1" spans="1:5">
      <c r="A486" s="33" t="s">
        <v>607</v>
      </c>
      <c r="B486" s="31">
        <v>0</v>
      </c>
      <c r="C486" s="31"/>
      <c r="D486" s="31">
        <f t="shared" si="7"/>
        <v>0</v>
      </c>
      <c r="E486" s="31"/>
    </row>
    <row r="487" s="25" customFormat="1" ht="20.1" hidden="1" customHeight="1" spans="1:5">
      <c r="A487" s="33" t="s">
        <v>608</v>
      </c>
      <c r="B487" s="31">
        <v>0</v>
      </c>
      <c r="C487" s="31"/>
      <c r="D487" s="31">
        <f t="shared" si="7"/>
        <v>0</v>
      </c>
      <c r="E487" s="31"/>
    </row>
    <row r="488" s="25" customFormat="1" ht="20.1" customHeight="1" spans="1:5">
      <c r="A488" s="32" t="s">
        <v>609</v>
      </c>
      <c r="B488" s="31">
        <v>334</v>
      </c>
      <c r="C488" s="31"/>
      <c r="D488" s="31">
        <f t="shared" si="7"/>
        <v>334</v>
      </c>
      <c r="E488" s="31"/>
    </row>
    <row r="489" s="25" customFormat="1" ht="20.1" customHeight="1" spans="1:5">
      <c r="A489" s="32" t="s">
        <v>610</v>
      </c>
      <c r="B489" s="31">
        <v>173</v>
      </c>
      <c r="C489" s="31"/>
      <c r="D489" s="31">
        <f t="shared" si="7"/>
        <v>173</v>
      </c>
      <c r="E489" s="31"/>
    </row>
    <row r="490" s="25" customFormat="1" ht="20.1" hidden="1" customHeight="1" spans="1:5">
      <c r="A490" s="33" t="s">
        <v>611</v>
      </c>
      <c r="B490" s="31">
        <v>0</v>
      </c>
      <c r="C490" s="31"/>
      <c r="D490" s="31">
        <f t="shared" si="7"/>
        <v>0</v>
      </c>
      <c r="E490" s="31"/>
    </row>
    <row r="491" s="25" customFormat="1" ht="20.1" customHeight="1" spans="1:5">
      <c r="A491" s="32" t="s">
        <v>612</v>
      </c>
      <c r="B491" s="31">
        <v>856</v>
      </c>
      <c r="C491" s="31"/>
      <c r="D491" s="31">
        <f t="shared" si="7"/>
        <v>856</v>
      </c>
      <c r="E491" s="31"/>
    </row>
    <row r="492" s="25" customFormat="1" ht="20.1" customHeight="1" spans="1:5">
      <c r="A492" s="32" t="s">
        <v>613</v>
      </c>
      <c r="B492" s="31">
        <f>SUM(B493:B500)</f>
        <v>992</v>
      </c>
      <c r="C492" s="31"/>
      <c r="D492" s="31">
        <f t="shared" si="7"/>
        <v>992</v>
      </c>
      <c r="E492" s="31"/>
    </row>
    <row r="493" s="25" customFormat="1" ht="20.1" hidden="1" customHeight="1" spans="1:5">
      <c r="A493" s="33" t="s">
        <v>291</v>
      </c>
      <c r="B493" s="31">
        <v>0</v>
      </c>
      <c r="C493" s="31"/>
      <c r="D493" s="31">
        <f t="shared" si="7"/>
        <v>0</v>
      </c>
      <c r="E493" s="31"/>
    </row>
    <row r="494" s="25" customFormat="1" ht="20.1" hidden="1" customHeight="1" spans="1:5">
      <c r="A494" s="33" t="s">
        <v>292</v>
      </c>
      <c r="B494" s="31">
        <v>0</v>
      </c>
      <c r="C494" s="31"/>
      <c r="D494" s="31">
        <f t="shared" si="7"/>
        <v>0</v>
      </c>
      <c r="E494" s="31"/>
    </row>
    <row r="495" s="25" customFormat="1" ht="20.1" hidden="1" customHeight="1" spans="1:5">
      <c r="A495" s="33" t="s">
        <v>293</v>
      </c>
      <c r="B495" s="31">
        <v>0</v>
      </c>
      <c r="C495" s="31"/>
      <c r="D495" s="31">
        <f t="shared" si="7"/>
        <v>0</v>
      </c>
      <c r="E495" s="31"/>
    </row>
    <row r="496" s="25" customFormat="1" ht="20.1" hidden="1" customHeight="1" spans="1:5">
      <c r="A496" s="33" t="s">
        <v>614</v>
      </c>
      <c r="B496" s="31">
        <v>0</v>
      </c>
      <c r="C496" s="31"/>
      <c r="D496" s="31">
        <f t="shared" si="7"/>
        <v>0</v>
      </c>
      <c r="E496" s="31"/>
    </row>
    <row r="497" s="25" customFormat="1" ht="20.1" customHeight="1" spans="1:5">
      <c r="A497" s="32" t="s">
        <v>615</v>
      </c>
      <c r="B497" s="31">
        <v>914</v>
      </c>
      <c r="C497" s="31"/>
      <c r="D497" s="31">
        <f t="shared" si="7"/>
        <v>914</v>
      </c>
      <c r="E497" s="31"/>
    </row>
    <row r="498" s="25" customFormat="1" ht="20.1" hidden="1" customHeight="1" spans="1:5">
      <c r="A498" s="33" t="s">
        <v>616</v>
      </c>
      <c r="B498" s="31">
        <v>0</v>
      </c>
      <c r="C498" s="31"/>
      <c r="D498" s="31">
        <f t="shared" si="7"/>
        <v>0</v>
      </c>
      <c r="E498" s="31"/>
    </row>
    <row r="499" s="25" customFormat="1" ht="20.1" customHeight="1" spans="1:5">
      <c r="A499" s="32" t="s">
        <v>617</v>
      </c>
      <c r="B499" s="31">
        <v>78</v>
      </c>
      <c r="C499" s="31"/>
      <c r="D499" s="31">
        <f t="shared" si="7"/>
        <v>78</v>
      </c>
      <c r="E499" s="31"/>
    </row>
    <row r="500" s="25" customFormat="1" ht="20.1" hidden="1" customHeight="1" spans="1:5">
      <c r="A500" s="33" t="s">
        <v>618</v>
      </c>
      <c r="B500" s="31">
        <v>0</v>
      </c>
      <c r="C500" s="31"/>
      <c r="D500" s="31">
        <f t="shared" si="7"/>
        <v>0</v>
      </c>
      <c r="E500" s="31"/>
    </row>
    <row r="501" s="25" customFormat="1" ht="20.1" customHeight="1" spans="1:5">
      <c r="A501" s="32" t="s">
        <v>619</v>
      </c>
      <c r="B501" s="31">
        <f>SUM(B502:B508)</f>
        <v>1461</v>
      </c>
      <c r="C501" s="31"/>
      <c r="D501" s="31">
        <f t="shared" si="7"/>
        <v>1461</v>
      </c>
      <c r="E501" s="31"/>
    </row>
    <row r="502" s="25" customFormat="1" ht="20.1" hidden="1" customHeight="1" spans="1:5">
      <c r="A502" s="33" t="s">
        <v>291</v>
      </c>
      <c r="B502" s="31">
        <v>0</v>
      </c>
      <c r="C502" s="31"/>
      <c r="D502" s="31">
        <f t="shared" si="7"/>
        <v>0</v>
      </c>
      <c r="E502" s="31"/>
    </row>
    <row r="503" s="25" customFormat="1" ht="20.1" hidden="1" customHeight="1" spans="1:5">
      <c r="A503" s="33" t="s">
        <v>292</v>
      </c>
      <c r="B503" s="31">
        <v>0</v>
      </c>
      <c r="C503" s="31"/>
      <c r="D503" s="31">
        <f t="shared" si="7"/>
        <v>0</v>
      </c>
      <c r="E503" s="31"/>
    </row>
    <row r="504" s="25" customFormat="1" ht="20.1" hidden="1" customHeight="1" spans="1:5">
      <c r="A504" s="33" t="s">
        <v>293</v>
      </c>
      <c r="B504" s="31">
        <v>0</v>
      </c>
      <c r="C504" s="31"/>
      <c r="D504" s="31">
        <f t="shared" si="7"/>
        <v>0</v>
      </c>
      <c r="E504" s="31"/>
    </row>
    <row r="505" s="25" customFormat="1" ht="20.1" customHeight="1" spans="1:5">
      <c r="A505" s="32" t="s">
        <v>620</v>
      </c>
      <c r="B505" s="31">
        <v>41</v>
      </c>
      <c r="C505" s="31"/>
      <c r="D505" s="31">
        <f t="shared" si="7"/>
        <v>41</v>
      </c>
      <c r="E505" s="31"/>
    </row>
    <row r="506" s="25" customFormat="1" ht="20.1" hidden="1" customHeight="1" spans="1:5">
      <c r="A506" s="33" t="s">
        <v>621</v>
      </c>
      <c r="B506" s="31">
        <v>0</v>
      </c>
      <c r="C506" s="31"/>
      <c r="D506" s="31">
        <f t="shared" si="7"/>
        <v>0</v>
      </c>
      <c r="E506" s="31"/>
    </row>
    <row r="507" s="25" customFormat="1" ht="20.1" customHeight="1" spans="1:5">
      <c r="A507" s="32" t="s">
        <v>622</v>
      </c>
      <c r="B507" s="31">
        <v>1369</v>
      </c>
      <c r="C507" s="31"/>
      <c r="D507" s="31">
        <f t="shared" si="7"/>
        <v>1369</v>
      </c>
      <c r="E507" s="31"/>
    </row>
    <row r="508" s="25" customFormat="1" ht="15" spans="1:5">
      <c r="A508" s="32" t="s">
        <v>623</v>
      </c>
      <c r="B508" s="31">
        <v>51</v>
      </c>
      <c r="C508" s="31"/>
      <c r="D508" s="31">
        <f t="shared" si="7"/>
        <v>51</v>
      </c>
      <c r="E508" s="31"/>
    </row>
    <row r="509" s="25" customFormat="1" ht="20.1" customHeight="1" spans="1:5">
      <c r="A509" s="32" t="s">
        <v>624</v>
      </c>
      <c r="B509" s="31">
        <f>SUM(B510:B512)</f>
        <v>984</v>
      </c>
      <c r="C509" s="31"/>
      <c r="D509" s="31">
        <f t="shared" si="7"/>
        <v>984</v>
      </c>
      <c r="E509" s="31"/>
    </row>
    <row r="510" s="25" customFormat="1" ht="20.1" hidden="1" customHeight="1" spans="1:5">
      <c r="A510" s="33" t="s">
        <v>625</v>
      </c>
      <c r="B510" s="31">
        <v>0</v>
      </c>
      <c r="C510" s="31"/>
      <c r="D510" s="31">
        <f t="shared" si="7"/>
        <v>0</v>
      </c>
      <c r="E510" s="31"/>
    </row>
    <row r="511" s="25" customFormat="1" ht="18" customHeight="1" spans="1:5">
      <c r="A511" s="32" t="s">
        <v>626</v>
      </c>
      <c r="B511" s="31">
        <v>500</v>
      </c>
      <c r="C511" s="31"/>
      <c r="D511" s="31">
        <f t="shared" si="7"/>
        <v>500</v>
      </c>
      <c r="E511" s="31"/>
    </row>
    <row r="512" s="25" customFormat="1" ht="20.1" customHeight="1" spans="1:5">
      <c r="A512" s="32" t="s">
        <v>627</v>
      </c>
      <c r="B512" s="31">
        <v>484</v>
      </c>
      <c r="C512" s="31"/>
      <c r="D512" s="31">
        <f t="shared" si="7"/>
        <v>484</v>
      </c>
      <c r="E512" s="31"/>
    </row>
    <row r="513" s="25" customFormat="1" ht="20.1" customHeight="1" spans="1:5">
      <c r="A513" s="30" t="s">
        <v>628</v>
      </c>
      <c r="B513" s="31">
        <f>B514+B533+B542+B553+B557+B567+B575+B582+B590+B599+B604+B607+B610+B613+B616+B619+B623+B627+B635+B638+B544</f>
        <v>63724</v>
      </c>
      <c r="C513" s="31">
        <f>C514+C533+C542+C553+C557+C567+C575+C582+C590+C599+C604+C607+C610+C613+C616+C619+C623+C627+C635+C638+C544</f>
        <v>5600</v>
      </c>
      <c r="D513" s="31">
        <f t="shared" si="7"/>
        <v>69324</v>
      </c>
      <c r="E513" s="31"/>
    </row>
    <row r="514" s="25" customFormat="1" ht="20.1" customHeight="1" spans="1:5">
      <c r="A514" s="32" t="s">
        <v>629</v>
      </c>
      <c r="B514" s="31">
        <f>SUM(B515:B532)</f>
        <v>2919</v>
      </c>
      <c r="C514" s="31">
        <f>SUM(C515:C532)</f>
        <v>4100</v>
      </c>
      <c r="D514" s="31">
        <f t="shared" si="7"/>
        <v>7019</v>
      </c>
      <c r="E514" s="31"/>
    </row>
    <row r="515" s="25" customFormat="1" ht="17.25" customHeight="1" spans="1:5">
      <c r="A515" s="32" t="s">
        <v>291</v>
      </c>
      <c r="B515" s="31">
        <v>1409</v>
      </c>
      <c r="C515" s="31"/>
      <c r="D515" s="31">
        <f t="shared" si="7"/>
        <v>1409</v>
      </c>
      <c r="E515" s="31"/>
    </row>
    <row r="516" s="25" customFormat="1" ht="20.1" hidden="1" customHeight="1" spans="1:5">
      <c r="A516" s="33" t="s">
        <v>292</v>
      </c>
      <c r="B516" s="31">
        <v>0</v>
      </c>
      <c r="C516" s="31"/>
      <c r="D516" s="31">
        <f t="shared" si="7"/>
        <v>0</v>
      </c>
      <c r="E516" s="31"/>
    </row>
    <row r="517" s="25" customFormat="1" ht="20.1" hidden="1" customHeight="1" spans="1:5">
      <c r="A517" s="33" t="s">
        <v>293</v>
      </c>
      <c r="B517" s="31">
        <v>0</v>
      </c>
      <c r="C517" s="31"/>
      <c r="D517" s="31">
        <f t="shared" si="7"/>
        <v>0</v>
      </c>
      <c r="E517" s="31"/>
    </row>
    <row r="518" s="25" customFormat="1" ht="20.1" hidden="1" customHeight="1" spans="1:5">
      <c r="A518" s="33" t="s">
        <v>630</v>
      </c>
      <c r="B518" s="31">
        <v>0</v>
      </c>
      <c r="C518" s="31"/>
      <c r="D518" s="31">
        <f t="shared" ref="D518:D581" si="8">B518+C518</f>
        <v>0</v>
      </c>
      <c r="E518" s="31"/>
    </row>
    <row r="519" s="25" customFormat="1" ht="18" customHeight="1" spans="1:5">
      <c r="A519" s="32" t="s">
        <v>631</v>
      </c>
      <c r="B519" s="31">
        <v>30</v>
      </c>
      <c r="C519" s="31"/>
      <c r="D519" s="31">
        <f t="shared" si="8"/>
        <v>30</v>
      </c>
      <c r="E519" s="31"/>
    </row>
    <row r="520" s="25" customFormat="1" ht="18" customHeight="1" spans="1:5">
      <c r="A520" s="32" t="s">
        <v>632</v>
      </c>
      <c r="B520" s="31">
        <v>282</v>
      </c>
      <c r="C520" s="31"/>
      <c r="D520" s="31">
        <f t="shared" si="8"/>
        <v>282</v>
      </c>
      <c r="E520" s="31"/>
    </row>
    <row r="521" s="25" customFormat="1" ht="18" hidden="1" customHeight="1" spans="1:5">
      <c r="A521" s="33" t="s">
        <v>633</v>
      </c>
      <c r="B521" s="31">
        <v>0</v>
      </c>
      <c r="C521" s="31"/>
      <c r="D521" s="31">
        <f t="shared" si="8"/>
        <v>0</v>
      </c>
      <c r="E521" s="31"/>
    </row>
    <row r="522" s="25" customFormat="1" ht="18" customHeight="1" spans="1:5">
      <c r="A522" s="32" t="s">
        <v>332</v>
      </c>
      <c r="B522" s="31">
        <v>195</v>
      </c>
      <c r="C522" s="31"/>
      <c r="D522" s="31">
        <f t="shared" si="8"/>
        <v>195</v>
      </c>
      <c r="E522" s="31"/>
    </row>
    <row r="523" s="25" customFormat="1" ht="18" customHeight="1" spans="1:5">
      <c r="A523" s="32" t="s">
        <v>634</v>
      </c>
      <c r="B523" s="31">
        <v>8</v>
      </c>
      <c r="C523" s="31"/>
      <c r="D523" s="31">
        <f t="shared" si="8"/>
        <v>8</v>
      </c>
      <c r="E523" s="31"/>
    </row>
    <row r="524" s="25" customFormat="1" ht="18" customHeight="1" spans="1:5">
      <c r="A524" s="32" t="s">
        <v>635</v>
      </c>
      <c r="B524" s="31">
        <v>3</v>
      </c>
      <c r="C524" s="31"/>
      <c r="D524" s="31">
        <f t="shared" si="8"/>
        <v>3</v>
      </c>
      <c r="E524" s="31"/>
    </row>
    <row r="525" s="25" customFormat="1" ht="20.1" hidden="1" customHeight="1" spans="1:5">
      <c r="A525" s="33" t="s">
        <v>636</v>
      </c>
      <c r="B525" s="31">
        <v>0</v>
      </c>
      <c r="C525" s="31"/>
      <c r="D525" s="31">
        <f t="shared" si="8"/>
        <v>0</v>
      </c>
      <c r="E525" s="31"/>
    </row>
    <row r="526" s="25" customFormat="1" ht="20.1" hidden="1" customHeight="1" spans="1:5">
      <c r="A526" s="33" t="s">
        <v>637</v>
      </c>
      <c r="B526" s="31"/>
      <c r="C526" s="31"/>
      <c r="D526" s="31">
        <f t="shared" si="8"/>
        <v>0</v>
      </c>
      <c r="E526" s="31"/>
    </row>
    <row r="527" s="25" customFormat="1" ht="20.1" hidden="1" customHeight="1" spans="1:5">
      <c r="A527" s="33" t="s">
        <v>638</v>
      </c>
      <c r="B527" s="31">
        <v>0</v>
      </c>
      <c r="C527" s="31"/>
      <c r="D527" s="31">
        <f t="shared" si="8"/>
        <v>0</v>
      </c>
      <c r="E527" s="31"/>
    </row>
    <row r="528" s="25" customFormat="1" ht="20.1" hidden="1" customHeight="1" spans="1:5">
      <c r="A528" s="33" t="s">
        <v>639</v>
      </c>
      <c r="B528" s="31">
        <v>0</v>
      </c>
      <c r="C528" s="31"/>
      <c r="D528" s="31">
        <f t="shared" si="8"/>
        <v>0</v>
      </c>
      <c r="E528" s="31"/>
    </row>
    <row r="529" s="25" customFormat="1" ht="20.1" hidden="1" customHeight="1" spans="1:5">
      <c r="A529" s="33" t="s">
        <v>640</v>
      </c>
      <c r="B529" s="31">
        <v>0</v>
      </c>
      <c r="C529" s="31"/>
      <c r="D529" s="31">
        <f t="shared" si="8"/>
        <v>0</v>
      </c>
      <c r="E529" s="31"/>
    </row>
    <row r="530" s="25" customFormat="1" ht="20.1" hidden="1" customHeight="1" spans="1:5">
      <c r="A530" s="33" t="s">
        <v>641</v>
      </c>
      <c r="B530" s="31">
        <v>0</v>
      </c>
      <c r="C530" s="31"/>
      <c r="D530" s="31">
        <f t="shared" si="8"/>
        <v>0</v>
      </c>
      <c r="E530" s="31"/>
    </row>
    <row r="531" s="25" customFormat="1" ht="15" spans="1:5">
      <c r="A531" s="32" t="s">
        <v>300</v>
      </c>
      <c r="B531" s="31">
        <v>151</v>
      </c>
      <c r="C531" s="31"/>
      <c r="D531" s="31">
        <f t="shared" si="8"/>
        <v>151</v>
      </c>
      <c r="E531" s="31"/>
    </row>
    <row r="532" s="25" customFormat="1" ht="20.1" customHeight="1" spans="1:5">
      <c r="A532" s="32" t="s">
        <v>642</v>
      </c>
      <c r="B532" s="31">
        <v>841</v>
      </c>
      <c r="C532" s="31">
        <v>4100</v>
      </c>
      <c r="D532" s="31">
        <f t="shared" si="8"/>
        <v>4941</v>
      </c>
      <c r="E532" s="31"/>
    </row>
    <row r="533" s="25" customFormat="1" ht="20.1" customHeight="1" spans="1:5">
      <c r="A533" s="32" t="s">
        <v>643</v>
      </c>
      <c r="B533" s="31">
        <f>SUM(B534:B541)</f>
        <v>814</v>
      </c>
      <c r="C533" s="31">
        <f>SUM(C534:C541)</f>
        <v>800</v>
      </c>
      <c r="D533" s="31">
        <f t="shared" si="8"/>
        <v>1614</v>
      </c>
      <c r="E533" s="31"/>
    </row>
    <row r="534" s="25" customFormat="1" ht="20.1" customHeight="1" spans="1:5">
      <c r="A534" s="32" t="s">
        <v>291</v>
      </c>
      <c r="B534" s="31">
        <v>154</v>
      </c>
      <c r="C534" s="31"/>
      <c r="D534" s="31">
        <f t="shared" si="8"/>
        <v>154</v>
      </c>
      <c r="E534" s="31"/>
    </row>
    <row r="535" s="25" customFormat="1" ht="18" hidden="1" customHeight="1" spans="1:5">
      <c r="A535" s="33" t="s">
        <v>292</v>
      </c>
      <c r="B535" s="31">
        <v>0</v>
      </c>
      <c r="C535" s="31"/>
      <c r="D535" s="31">
        <f t="shared" si="8"/>
        <v>0</v>
      </c>
      <c r="E535" s="31"/>
    </row>
    <row r="536" s="25" customFormat="1" ht="20.1" hidden="1" customHeight="1" spans="1:5">
      <c r="A536" s="33" t="s">
        <v>293</v>
      </c>
      <c r="B536" s="31">
        <v>0</v>
      </c>
      <c r="C536" s="31"/>
      <c r="D536" s="31">
        <f t="shared" si="8"/>
        <v>0</v>
      </c>
      <c r="E536" s="31"/>
    </row>
    <row r="537" s="25" customFormat="1" ht="17.25" customHeight="1" spans="1:5">
      <c r="A537" s="32" t="s">
        <v>644</v>
      </c>
      <c r="B537" s="31">
        <v>6</v>
      </c>
      <c r="C537" s="31"/>
      <c r="D537" s="31">
        <f t="shared" si="8"/>
        <v>6</v>
      </c>
      <c r="E537" s="31"/>
    </row>
    <row r="538" s="25" customFormat="1" ht="17.25" hidden="1" customHeight="1" spans="1:5">
      <c r="A538" s="33" t="s">
        <v>645</v>
      </c>
      <c r="B538" s="31"/>
      <c r="C538" s="31"/>
      <c r="D538" s="31">
        <f t="shared" si="8"/>
        <v>0</v>
      </c>
      <c r="E538" s="31"/>
    </row>
    <row r="539" s="25" customFormat="1" ht="17.25" customHeight="1" spans="1:5">
      <c r="A539" s="32" t="s">
        <v>646</v>
      </c>
      <c r="B539" s="31">
        <v>278</v>
      </c>
      <c r="C539" s="31"/>
      <c r="D539" s="31">
        <f t="shared" si="8"/>
        <v>278</v>
      </c>
      <c r="E539" s="31"/>
    </row>
    <row r="540" s="25" customFormat="1" ht="17.25" hidden="1" customHeight="1" spans="1:5">
      <c r="A540" s="33" t="s">
        <v>647</v>
      </c>
      <c r="B540" s="31"/>
      <c r="C540" s="31"/>
      <c r="D540" s="31">
        <f t="shared" si="8"/>
        <v>0</v>
      </c>
      <c r="E540" s="31"/>
    </row>
    <row r="541" s="25" customFormat="1" ht="17.25" customHeight="1" spans="1:5">
      <c r="A541" s="32" t="s">
        <v>648</v>
      </c>
      <c r="B541" s="31">
        <v>376</v>
      </c>
      <c r="C541" s="31">
        <v>800</v>
      </c>
      <c r="D541" s="31">
        <f t="shared" si="8"/>
        <v>1176</v>
      </c>
      <c r="E541" s="31"/>
    </row>
    <row r="542" s="25" customFormat="1" ht="20.1" hidden="1" customHeight="1" spans="1:5">
      <c r="A542" s="33" t="s">
        <v>649</v>
      </c>
      <c r="B542" s="31"/>
      <c r="C542" s="31"/>
      <c r="D542" s="31">
        <f t="shared" si="8"/>
        <v>0</v>
      </c>
      <c r="E542" s="31"/>
    </row>
    <row r="543" s="25" customFormat="1" ht="20.1" hidden="1" customHeight="1" spans="1:5">
      <c r="A543" s="33" t="s">
        <v>650</v>
      </c>
      <c r="B543" s="31"/>
      <c r="C543" s="31"/>
      <c r="D543" s="31">
        <f t="shared" si="8"/>
        <v>0</v>
      </c>
      <c r="E543" s="31"/>
    </row>
    <row r="544" s="25" customFormat="1" ht="20.1" customHeight="1" spans="1:5">
      <c r="A544" s="32" t="s">
        <v>651</v>
      </c>
      <c r="B544" s="31">
        <f>SUM(B545:B552)</f>
        <v>28377</v>
      </c>
      <c r="C544" s="31"/>
      <c r="D544" s="31">
        <f t="shared" si="8"/>
        <v>28377</v>
      </c>
      <c r="E544" s="31"/>
    </row>
    <row r="545" s="25" customFormat="1" ht="20.1" customHeight="1" spans="1:5">
      <c r="A545" s="32" t="s">
        <v>652</v>
      </c>
      <c r="B545" s="31">
        <v>456</v>
      </c>
      <c r="C545" s="31"/>
      <c r="D545" s="31">
        <f t="shared" si="8"/>
        <v>456</v>
      </c>
      <c r="E545" s="31"/>
    </row>
    <row r="546" s="25" customFormat="1" ht="20.1" customHeight="1" spans="1:5">
      <c r="A546" s="32" t="s">
        <v>653</v>
      </c>
      <c r="B546" s="31">
        <v>103</v>
      </c>
      <c r="C546" s="31"/>
      <c r="D546" s="31">
        <f t="shared" si="8"/>
        <v>103</v>
      </c>
      <c r="E546" s="31"/>
    </row>
    <row r="547" s="25" customFormat="1" ht="20.1" hidden="1" customHeight="1" spans="1:5">
      <c r="A547" s="33" t="s">
        <v>654</v>
      </c>
      <c r="B547" s="31">
        <v>0</v>
      </c>
      <c r="C547" s="31"/>
      <c r="D547" s="31">
        <f t="shared" si="8"/>
        <v>0</v>
      </c>
      <c r="E547" s="31"/>
    </row>
    <row r="548" s="25" customFormat="1" ht="20.1" customHeight="1" spans="1:5">
      <c r="A548" s="32" t="s">
        <v>655</v>
      </c>
      <c r="B548" s="31">
        <v>10197</v>
      </c>
      <c r="C548" s="31"/>
      <c r="D548" s="31">
        <f t="shared" si="8"/>
        <v>10197</v>
      </c>
      <c r="E548" s="31"/>
    </row>
    <row r="549" s="25" customFormat="1" ht="20.1" customHeight="1" spans="1:5">
      <c r="A549" s="32" t="s">
        <v>656</v>
      </c>
      <c r="B549" s="31">
        <v>152</v>
      </c>
      <c r="C549" s="31"/>
      <c r="D549" s="31">
        <f t="shared" si="8"/>
        <v>152</v>
      </c>
      <c r="E549" s="31"/>
    </row>
    <row r="550" s="25" customFormat="1" ht="20.1" customHeight="1" spans="1:5">
      <c r="A550" s="32" t="s">
        <v>657</v>
      </c>
      <c r="B550" s="31">
        <v>17469</v>
      </c>
      <c r="C550" s="31"/>
      <c r="D550" s="31">
        <f t="shared" si="8"/>
        <v>17469</v>
      </c>
      <c r="E550" s="31"/>
    </row>
    <row r="551" s="25" customFormat="1" ht="20.1" hidden="1" customHeight="1" spans="1:5">
      <c r="A551" s="33" t="s">
        <v>658</v>
      </c>
      <c r="B551" s="31">
        <v>0</v>
      </c>
      <c r="C551" s="31"/>
      <c r="D551" s="31">
        <f t="shared" si="8"/>
        <v>0</v>
      </c>
      <c r="E551" s="31"/>
    </row>
    <row r="552" s="25" customFormat="1" ht="20.1" hidden="1" customHeight="1" spans="1:5">
      <c r="A552" s="33" t="s">
        <v>659</v>
      </c>
      <c r="B552" s="31"/>
      <c r="C552" s="31"/>
      <c r="D552" s="31">
        <f t="shared" si="8"/>
        <v>0</v>
      </c>
      <c r="E552" s="31"/>
    </row>
    <row r="553" s="25" customFormat="1" ht="15" hidden="1" spans="1:5">
      <c r="A553" s="33" t="s">
        <v>660</v>
      </c>
      <c r="B553" s="31">
        <f>SUM(B554:B556)</f>
        <v>0</v>
      </c>
      <c r="C553" s="31"/>
      <c r="D553" s="31">
        <f t="shared" si="8"/>
        <v>0</v>
      </c>
      <c r="E553" s="31"/>
    </row>
    <row r="554" s="25" customFormat="1" ht="15" hidden="1" spans="1:5">
      <c r="A554" s="33" t="s">
        <v>661</v>
      </c>
      <c r="B554" s="31"/>
      <c r="C554" s="31"/>
      <c r="D554" s="31">
        <f t="shared" si="8"/>
        <v>0</v>
      </c>
      <c r="E554" s="31"/>
    </row>
    <row r="555" s="25" customFormat="1" ht="15" hidden="1" spans="1:5">
      <c r="A555" s="33" t="s">
        <v>662</v>
      </c>
      <c r="B555" s="31"/>
      <c r="C555" s="31"/>
      <c r="D555" s="31">
        <f t="shared" si="8"/>
        <v>0</v>
      </c>
      <c r="E555" s="31"/>
    </row>
    <row r="556" s="25" customFormat="1" ht="15" hidden="1" spans="1:5">
      <c r="A556" s="33" t="s">
        <v>663</v>
      </c>
      <c r="B556" s="31"/>
      <c r="C556" s="31"/>
      <c r="D556" s="31">
        <f t="shared" si="8"/>
        <v>0</v>
      </c>
      <c r="E556" s="31"/>
    </row>
    <row r="557" s="25" customFormat="1" ht="20.1" customHeight="1" spans="1:5">
      <c r="A557" s="32" t="s">
        <v>664</v>
      </c>
      <c r="B557" s="31">
        <f>SUM(B558:B566)</f>
        <v>2258</v>
      </c>
      <c r="C557" s="31"/>
      <c r="D557" s="31">
        <f t="shared" si="8"/>
        <v>2258</v>
      </c>
      <c r="E557" s="31"/>
    </row>
    <row r="558" s="25" customFormat="1" ht="15" spans="1:5">
      <c r="A558" s="32" t="s">
        <v>665</v>
      </c>
      <c r="B558" s="31">
        <v>200</v>
      </c>
      <c r="C558" s="31"/>
      <c r="D558" s="31">
        <f t="shared" si="8"/>
        <v>200</v>
      </c>
      <c r="E558" s="31"/>
    </row>
    <row r="559" s="25" customFormat="1" ht="15" hidden="1" spans="1:5">
      <c r="A559" s="33" t="s">
        <v>666</v>
      </c>
      <c r="B559" s="31">
        <v>0</v>
      </c>
      <c r="C559" s="31"/>
      <c r="D559" s="31">
        <f t="shared" si="8"/>
        <v>0</v>
      </c>
      <c r="E559" s="31"/>
    </row>
    <row r="560" s="25" customFormat="1" ht="15" hidden="1" spans="1:5">
      <c r="A560" s="33" t="s">
        <v>667</v>
      </c>
      <c r="B560" s="31"/>
      <c r="C560" s="31"/>
      <c r="D560" s="31">
        <f t="shared" si="8"/>
        <v>0</v>
      </c>
      <c r="E560" s="31"/>
    </row>
    <row r="561" s="25" customFormat="1" ht="20.1" hidden="1" customHeight="1" spans="1:5">
      <c r="A561" s="33" t="s">
        <v>668</v>
      </c>
      <c r="B561" s="31"/>
      <c r="C561" s="31"/>
      <c r="D561" s="31">
        <f t="shared" si="8"/>
        <v>0</v>
      </c>
      <c r="E561" s="31"/>
    </row>
    <row r="562" s="25" customFormat="1" ht="15" hidden="1" spans="1:5">
      <c r="A562" s="33" t="s">
        <v>669</v>
      </c>
      <c r="B562" s="31">
        <v>0</v>
      </c>
      <c r="C562" s="31"/>
      <c r="D562" s="31">
        <f t="shared" si="8"/>
        <v>0</v>
      </c>
      <c r="E562" s="31"/>
    </row>
    <row r="563" s="25" customFormat="1" ht="15" hidden="1" spans="1:5">
      <c r="A563" s="33" t="s">
        <v>670</v>
      </c>
      <c r="B563" s="31"/>
      <c r="C563" s="31"/>
      <c r="D563" s="31">
        <f t="shared" si="8"/>
        <v>0</v>
      </c>
      <c r="E563" s="31"/>
    </row>
    <row r="564" s="25" customFormat="1" ht="15" hidden="1" spans="1:5">
      <c r="A564" s="33" t="s">
        <v>671</v>
      </c>
      <c r="B564" s="31"/>
      <c r="C564" s="31"/>
      <c r="D564" s="31">
        <f t="shared" si="8"/>
        <v>0</v>
      </c>
      <c r="E564" s="31"/>
    </row>
    <row r="565" s="25" customFormat="1" ht="15" hidden="1" spans="1:5">
      <c r="A565" s="33" t="s">
        <v>672</v>
      </c>
      <c r="B565" s="31"/>
      <c r="C565" s="31"/>
      <c r="D565" s="31">
        <f t="shared" si="8"/>
        <v>0</v>
      </c>
      <c r="E565" s="31"/>
    </row>
    <row r="566" s="25" customFormat="1" ht="20.1" customHeight="1" spans="1:5">
      <c r="A566" s="32" t="s">
        <v>673</v>
      </c>
      <c r="B566" s="31">
        <v>2058</v>
      </c>
      <c r="C566" s="31"/>
      <c r="D566" s="31">
        <f t="shared" si="8"/>
        <v>2058</v>
      </c>
      <c r="E566" s="31"/>
    </row>
    <row r="567" s="25" customFormat="1" ht="20.1" customHeight="1" spans="1:5">
      <c r="A567" s="32" t="s">
        <v>674</v>
      </c>
      <c r="B567" s="31">
        <f>SUM(B568:B574)</f>
        <v>2206</v>
      </c>
      <c r="C567" s="31"/>
      <c r="D567" s="31">
        <f t="shared" si="8"/>
        <v>2206</v>
      </c>
      <c r="E567" s="31"/>
    </row>
    <row r="568" s="25" customFormat="1" ht="20.1" customHeight="1" spans="1:5">
      <c r="A568" s="32" t="s">
        <v>675</v>
      </c>
      <c r="B568" s="31">
        <v>1953</v>
      </c>
      <c r="C568" s="31"/>
      <c r="D568" s="31">
        <f t="shared" si="8"/>
        <v>1953</v>
      </c>
      <c r="E568" s="31"/>
    </row>
    <row r="569" s="25" customFormat="1" ht="20.1" customHeight="1" spans="1:5">
      <c r="A569" s="32" t="s">
        <v>676</v>
      </c>
      <c r="B569" s="31">
        <v>45</v>
      </c>
      <c r="C569" s="31"/>
      <c r="D569" s="31">
        <f t="shared" si="8"/>
        <v>45</v>
      </c>
      <c r="E569" s="31"/>
    </row>
    <row r="570" s="25" customFormat="1" ht="20.1" hidden="1" customHeight="1" spans="1:5">
      <c r="A570" s="33" t="s">
        <v>677</v>
      </c>
      <c r="B570" s="31">
        <v>0</v>
      </c>
      <c r="C570" s="31"/>
      <c r="D570" s="31">
        <f t="shared" si="8"/>
        <v>0</v>
      </c>
      <c r="E570" s="31"/>
    </row>
    <row r="571" s="25" customFormat="1" ht="20.1" hidden="1" customHeight="1" spans="1:5">
      <c r="A571" s="33" t="s">
        <v>678</v>
      </c>
      <c r="B571" s="31">
        <v>0</v>
      </c>
      <c r="C571" s="31"/>
      <c r="D571" s="31">
        <f t="shared" si="8"/>
        <v>0</v>
      </c>
      <c r="E571" s="31"/>
    </row>
    <row r="572" s="25" customFormat="1" ht="20.1" customHeight="1" spans="1:5">
      <c r="A572" s="32" t="s">
        <v>679</v>
      </c>
      <c r="B572" s="31">
        <v>98</v>
      </c>
      <c r="C572" s="31"/>
      <c r="D572" s="31">
        <f t="shared" si="8"/>
        <v>98</v>
      </c>
      <c r="E572" s="31"/>
    </row>
    <row r="573" s="25" customFormat="1" ht="20.1" hidden="1" customHeight="1" spans="1:5">
      <c r="A573" s="33" t="s">
        <v>680</v>
      </c>
      <c r="B573" s="31"/>
      <c r="C573" s="31"/>
      <c r="D573" s="31">
        <f t="shared" si="8"/>
        <v>0</v>
      </c>
      <c r="E573" s="31"/>
    </row>
    <row r="574" s="25" customFormat="1" ht="20.1" customHeight="1" spans="1:5">
      <c r="A574" s="32" t="s">
        <v>681</v>
      </c>
      <c r="B574" s="31">
        <v>110</v>
      </c>
      <c r="C574" s="31"/>
      <c r="D574" s="31">
        <f t="shared" si="8"/>
        <v>110</v>
      </c>
      <c r="E574" s="31"/>
    </row>
    <row r="575" s="25" customFormat="1" ht="20.1" customHeight="1" spans="1:5">
      <c r="A575" s="32" t="s">
        <v>682</v>
      </c>
      <c r="B575" s="31">
        <f>SUM(B576:B581)</f>
        <v>974</v>
      </c>
      <c r="C575" s="31"/>
      <c r="D575" s="31">
        <f t="shared" si="8"/>
        <v>974</v>
      </c>
      <c r="E575" s="31"/>
    </row>
    <row r="576" s="25" customFormat="1" ht="15" spans="1:5">
      <c r="A576" s="32" t="s">
        <v>683</v>
      </c>
      <c r="B576" s="31">
        <v>400</v>
      </c>
      <c r="C576" s="31"/>
      <c r="D576" s="31">
        <f t="shared" si="8"/>
        <v>400</v>
      </c>
      <c r="E576" s="31"/>
    </row>
    <row r="577" s="25" customFormat="1" ht="15" spans="1:5">
      <c r="A577" s="32" t="s">
        <v>684</v>
      </c>
      <c r="B577" s="31">
        <v>374</v>
      </c>
      <c r="C577" s="31"/>
      <c r="D577" s="31">
        <f t="shared" si="8"/>
        <v>374</v>
      </c>
      <c r="E577" s="31"/>
    </row>
    <row r="578" s="25" customFormat="1" ht="15" spans="1:5">
      <c r="A578" s="32" t="s">
        <v>685</v>
      </c>
      <c r="B578" s="31">
        <v>48</v>
      </c>
      <c r="C578" s="31"/>
      <c r="D578" s="31">
        <f t="shared" si="8"/>
        <v>48</v>
      </c>
      <c r="E578" s="31"/>
    </row>
    <row r="579" s="25" customFormat="1" ht="15" hidden="1" spans="1:5">
      <c r="A579" s="33" t="s">
        <v>686</v>
      </c>
      <c r="B579" s="31">
        <v>0</v>
      </c>
      <c r="C579" s="31"/>
      <c r="D579" s="31">
        <f t="shared" si="8"/>
        <v>0</v>
      </c>
      <c r="E579" s="31"/>
    </row>
    <row r="580" s="25" customFormat="1" ht="20.1" customHeight="1" spans="1:5">
      <c r="A580" s="32" t="s">
        <v>687</v>
      </c>
      <c r="B580" s="31">
        <v>104</v>
      </c>
      <c r="C580" s="31"/>
      <c r="D580" s="31">
        <f t="shared" si="8"/>
        <v>104</v>
      </c>
      <c r="E580" s="31"/>
    </row>
    <row r="581" s="25" customFormat="1" ht="20.1" customHeight="1" spans="1:5">
      <c r="A581" s="32" t="s">
        <v>688</v>
      </c>
      <c r="B581" s="31">
        <v>48</v>
      </c>
      <c r="C581" s="31"/>
      <c r="D581" s="31">
        <f t="shared" si="8"/>
        <v>48</v>
      </c>
      <c r="E581" s="31"/>
    </row>
    <row r="582" s="25" customFormat="1" ht="20.1" customHeight="1" spans="1:5">
      <c r="A582" s="32" t="s">
        <v>689</v>
      </c>
      <c r="B582" s="31">
        <f>SUM(B583:B589)</f>
        <v>1207</v>
      </c>
      <c r="C582" s="31">
        <f>SUM(C583:C589)</f>
        <v>700</v>
      </c>
      <c r="D582" s="31">
        <f t="shared" ref="D582:D645" si="9">B582+C582</f>
        <v>1907</v>
      </c>
      <c r="E582" s="31"/>
    </row>
    <row r="583" s="25" customFormat="1" ht="20.1" customHeight="1" spans="1:5">
      <c r="A583" s="32" t="s">
        <v>690</v>
      </c>
      <c r="B583" s="31">
        <v>12</v>
      </c>
      <c r="C583" s="31"/>
      <c r="D583" s="31">
        <f t="shared" si="9"/>
        <v>12</v>
      </c>
      <c r="E583" s="31"/>
    </row>
    <row r="584" s="25" customFormat="1" ht="15" hidden="1" spans="1:5">
      <c r="A584" s="33" t="s">
        <v>691</v>
      </c>
      <c r="B584" s="31"/>
      <c r="C584" s="31"/>
      <c r="D584" s="31">
        <f t="shared" si="9"/>
        <v>0</v>
      </c>
      <c r="E584" s="31"/>
    </row>
    <row r="585" s="25" customFormat="1" ht="15" hidden="1" spans="1:5">
      <c r="A585" s="33" t="s">
        <v>692</v>
      </c>
      <c r="B585" s="31">
        <v>0</v>
      </c>
      <c r="C585" s="31"/>
      <c r="D585" s="31">
        <f t="shared" si="9"/>
        <v>0</v>
      </c>
      <c r="E585" s="31"/>
    </row>
    <row r="586" s="25" customFormat="1" ht="20.1" customHeight="1" spans="1:5">
      <c r="A586" s="32" t="s">
        <v>693</v>
      </c>
      <c r="B586" s="31">
        <v>556</v>
      </c>
      <c r="C586" s="31"/>
      <c r="D586" s="31">
        <f t="shared" si="9"/>
        <v>556</v>
      </c>
      <c r="E586" s="31"/>
    </row>
    <row r="587" s="25" customFormat="1" ht="20.1" customHeight="1" spans="1:5">
      <c r="A587" s="32" t="s">
        <v>694</v>
      </c>
      <c r="B587" s="31">
        <v>315</v>
      </c>
      <c r="C587" s="31"/>
      <c r="D587" s="31">
        <f t="shared" si="9"/>
        <v>315</v>
      </c>
      <c r="E587" s="31"/>
    </row>
    <row r="588" s="25" customFormat="1" ht="20.1" hidden="1" customHeight="1" spans="1:5">
      <c r="A588" s="33" t="s">
        <v>695</v>
      </c>
      <c r="B588" s="31">
        <v>0</v>
      </c>
      <c r="C588" s="31"/>
      <c r="D588" s="31">
        <f t="shared" si="9"/>
        <v>0</v>
      </c>
      <c r="E588" s="31"/>
    </row>
    <row r="589" s="25" customFormat="1" ht="20.1" customHeight="1" spans="1:5">
      <c r="A589" s="32" t="s">
        <v>696</v>
      </c>
      <c r="B589" s="31">
        <v>324</v>
      </c>
      <c r="C589" s="31">
        <v>700</v>
      </c>
      <c r="D589" s="31">
        <f t="shared" si="9"/>
        <v>1024</v>
      </c>
      <c r="E589" s="31"/>
    </row>
    <row r="590" s="25" customFormat="1" ht="20.1" customHeight="1" spans="1:5">
      <c r="A590" s="32" t="s">
        <v>697</v>
      </c>
      <c r="B590" s="31">
        <f>SUM(B591:B598)</f>
        <v>1093</v>
      </c>
      <c r="C590" s="31"/>
      <c r="D590" s="31">
        <f t="shared" si="9"/>
        <v>1093</v>
      </c>
      <c r="E590" s="31"/>
    </row>
    <row r="591" s="25" customFormat="1" ht="20.1" customHeight="1" spans="1:5">
      <c r="A591" s="32" t="s">
        <v>291</v>
      </c>
      <c r="B591" s="31">
        <v>176</v>
      </c>
      <c r="C591" s="31"/>
      <c r="D591" s="31">
        <f t="shared" si="9"/>
        <v>176</v>
      </c>
      <c r="E591" s="31"/>
    </row>
    <row r="592" s="25" customFormat="1" ht="20.1" hidden="1" customHeight="1" spans="1:5">
      <c r="A592" s="33" t="s">
        <v>292</v>
      </c>
      <c r="B592" s="31">
        <v>0</v>
      </c>
      <c r="C592" s="31"/>
      <c r="D592" s="31">
        <f t="shared" si="9"/>
        <v>0</v>
      </c>
      <c r="E592" s="31"/>
    </row>
    <row r="593" s="25" customFormat="1" ht="20.1" hidden="1" customHeight="1" spans="1:5">
      <c r="A593" s="33" t="s">
        <v>293</v>
      </c>
      <c r="B593" s="31">
        <v>0</v>
      </c>
      <c r="C593" s="31"/>
      <c r="D593" s="31">
        <f t="shared" si="9"/>
        <v>0</v>
      </c>
      <c r="E593" s="31"/>
    </row>
    <row r="594" s="25" customFormat="1" ht="20.1" customHeight="1" spans="1:5">
      <c r="A594" s="32" t="s">
        <v>698</v>
      </c>
      <c r="B594" s="31">
        <v>318</v>
      </c>
      <c r="C594" s="31"/>
      <c r="D594" s="31">
        <f t="shared" si="9"/>
        <v>318</v>
      </c>
      <c r="E594" s="31"/>
    </row>
    <row r="595" s="25" customFormat="1" ht="20.1" customHeight="1" spans="1:5">
      <c r="A595" s="32" t="s">
        <v>699</v>
      </c>
      <c r="B595" s="31">
        <v>67</v>
      </c>
      <c r="C595" s="31"/>
      <c r="D595" s="31">
        <f t="shared" si="9"/>
        <v>67</v>
      </c>
      <c r="E595" s="31"/>
    </row>
    <row r="596" s="25" customFormat="1" ht="20.1" hidden="1" customHeight="1" spans="1:5">
      <c r="A596" s="33" t="s">
        <v>700</v>
      </c>
      <c r="B596" s="31">
        <v>0</v>
      </c>
      <c r="C596" s="31"/>
      <c r="D596" s="31">
        <f t="shared" si="9"/>
        <v>0</v>
      </c>
      <c r="E596" s="31"/>
    </row>
    <row r="597" s="25" customFormat="1" ht="17.1" customHeight="1" spans="1:5">
      <c r="A597" s="32" t="s">
        <v>701</v>
      </c>
      <c r="B597" s="31">
        <v>151</v>
      </c>
      <c r="C597" s="31"/>
      <c r="D597" s="31">
        <f t="shared" si="9"/>
        <v>151</v>
      </c>
      <c r="E597" s="31"/>
    </row>
    <row r="598" s="25" customFormat="1" ht="20.1" customHeight="1" spans="1:5">
      <c r="A598" s="32" t="s">
        <v>702</v>
      </c>
      <c r="B598" s="31">
        <v>381</v>
      </c>
      <c r="C598" s="31"/>
      <c r="D598" s="31">
        <f t="shared" si="9"/>
        <v>381</v>
      </c>
      <c r="E598" s="31"/>
    </row>
    <row r="599" s="25" customFormat="1" ht="20.1" customHeight="1" spans="1:5">
      <c r="A599" s="32" t="s">
        <v>703</v>
      </c>
      <c r="B599" s="31">
        <f>SUM(B600:B603)</f>
        <v>68</v>
      </c>
      <c r="C599" s="31"/>
      <c r="D599" s="31">
        <f t="shared" si="9"/>
        <v>68</v>
      </c>
      <c r="E599" s="31"/>
    </row>
    <row r="600" s="25" customFormat="1" ht="20.1" customHeight="1" spans="1:5">
      <c r="A600" s="32" t="s">
        <v>291</v>
      </c>
      <c r="B600" s="31">
        <v>54</v>
      </c>
      <c r="C600" s="31"/>
      <c r="D600" s="31">
        <f t="shared" si="9"/>
        <v>54</v>
      </c>
      <c r="E600" s="31"/>
    </row>
    <row r="601" s="25" customFormat="1" ht="20.1" hidden="1" customHeight="1" spans="1:5">
      <c r="A601" s="33" t="s">
        <v>292</v>
      </c>
      <c r="B601" s="31">
        <v>0</v>
      </c>
      <c r="C601" s="31"/>
      <c r="D601" s="31">
        <f t="shared" si="9"/>
        <v>0</v>
      </c>
      <c r="E601" s="31"/>
    </row>
    <row r="602" s="25" customFormat="1" ht="20.1" hidden="1" customHeight="1" spans="1:5">
      <c r="A602" s="33" t="s">
        <v>293</v>
      </c>
      <c r="B602" s="31">
        <v>0</v>
      </c>
      <c r="C602" s="31"/>
      <c r="D602" s="31">
        <f t="shared" si="9"/>
        <v>0</v>
      </c>
      <c r="E602" s="31"/>
    </row>
    <row r="603" s="25" customFormat="1" ht="20.1" customHeight="1" spans="1:5">
      <c r="A603" s="32" t="s">
        <v>704</v>
      </c>
      <c r="B603" s="31">
        <v>14</v>
      </c>
      <c r="C603" s="31"/>
      <c r="D603" s="31">
        <f t="shared" si="9"/>
        <v>14</v>
      </c>
      <c r="E603" s="31"/>
    </row>
    <row r="604" s="25" customFormat="1" ht="20.1" hidden="1" customHeight="1" spans="1:5">
      <c r="A604" s="33" t="s">
        <v>705</v>
      </c>
      <c r="B604" s="31">
        <f>SUM(B605:B606)</f>
        <v>0</v>
      </c>
      <c r="C604" s="31"/>
      <c r="D604" s="31">
        <f t="shared" si="9"/>
        <v>0</v>
      </c>
      <c r="E604" s="31"/>
    </row>
    <row r="605" s="25" customFormat="1" ht="20.1" hidden="1" customHeight="1" spans="1:5">
      <c r="A605" s="33" t="s">
        <v>706</v>
      </c>
      <c r="B605" s="31"/>
      <c r="C605" s="31"/>
      <c r="D605" s="31">
        <f t="shared" si="9"/>
        <v>0</v>
      </c>
      <c r="E605" s="31"/>
    </row>
    <row r="606" s="25" customFormat="1" ht="20.1" hidden="1" customHeight="1" spans="1:5">
      <c r="A606" s="33" t="s">
        <v>707</v>
      </c>
      <c r="B606" s="31"/>
      <c r="C606" s="31"/>
      <c r="D606" s="31">
        <f t="shared" si="9"/>
        <v>0</v>
      </c>
      <c r="E606" s="31"/>
    </row>
    <row r="607" s="25" customFormat="1" ht="20.1" customHeight="1" spans="1:5">
      <c r="A607" s="32" t="s">
        <v>708</v>
      </c>
      <c r="B607" s="31">
        <f>SUM(B608:B609)</f>
        <v>49</v>
      </c>
      <c r="C607" s="31"/>
      <c r="D607" s="31">
        <f t="shared" si="9"/>
        <v>49</v>
      </c>
      <c r="E607" s="31"/>
    </row>
    <row r="608" s="25" customFormat="1" ht="20.1" hidden="1" customHeight="1" spans="1:5">
      <c r="A608" s="33" t="s">
        <v>709</v>
      </c>
      <c r="B608" s="31">
        <v>0</v>
      </c>
      <c r="C608" s="31"/>
      <c r="D608" s="31">
        <f t="shared" si="9"/>
        <v>0</v>
      </c>
      <c r="E608" s="31"/>
    </row>
    <row r="609" s="25" customFormat="1" ht="20.1" customHeight="1" spans="1:5">
      <c r="A609" s="32" t="s">
        <v>710</v>
      </c>
      <c r="B609" s="31">
        <v>49</v>
      </c>
      <c r="C609" s="31"/>
      <c r="D609" s="31">
        <f t="shared" si="9"/>
        <v>49</v>
      </c>
      <c r="E609" s="31"/>
    </row>
    <row r="610" s="25" customFormat="1" ht="15.95" customHeight="1" spans="1:5">
      <c r="A610" s="32" t="s">
        <v>711</v>
      </c>
      <c r="B610" s="31">
        <f>SUM(B611:B612)</f>
        <v>111</v>
      </c>
      <c r="C610" s="31"/>
      <c r="D610" s="31">
        <f t="shared" si="9"/>
        <v>111</v>
      </c>
      <c r="E610" s="31"/>
    </row>
    <row r="611" s="25" customFormat="1" ht="15" customHeight="1" spans="1:5">
      <c r="A611" s="32" t="s">
        <v>712</v>
      </c>
      <c r="B611" s="31">
        <v>111</v>
      </c>
      <c r="C611" s="31"/>
      <c r="D611" s="31">
        <f t="shared" si="9"/>
        <v>111</v>
      </c>
      <c r="E611" s="31"/>
    </row>
    <row r="612" s="25" customFormat="1" ht="18.95" hidden="1" customHeight="1" spans="1:5">
      <c r="A612" s="33" t="s">
        <v>713</v>
      </c>
      <c r="B612" s="31"/>
      <c r="C612" s="31"/>
      <c r="D612" s="31">
        <f t="shared" si="9"/>
        <v>0</v>
      </c>
      <c r="E612" s="31"/>
    </row>
    <row r="613" s="25" customFormat="1" ht="18" hidden="1" customHeight="1" spans="1:5">
      <c r="A613" s="33" t="s">
        <v>714</v>
      </c>
      <c r="B613" s="31">
        <f>SUM(B614:B615)</f>
        <v>0</v>
      </c>
      <c r="C613" s="31"/>
      <c r="D613" s="31">
        <f t="shared" si="9"/>
        <v>0</v>
      </c>
      <c r="E613" s="31"/>
    </row>
    <row r="614" s="25" customFormat="1" ht="17.1" hidden="1" customHeight="1" spans="1:5">
      <c r="A614" s="33" t="s">
        <v>715</v>
      </c>
      <c r="B614" s="31"/>
      <c r="C614" s="31"/>
      <c r="D614" s="31">
        <f t="shared" si="9"/>
        <v>0</v>
      </c>
      <c r="E614" s="31"/>
    </row>
    <row r="615" s="25" customFormat="1" ht="15.95" hidden="1" customHeight="1" spans="1:5">
      <c r="A615" s="33" t="s">
        <v>716</v>
      </c>
      <c r="B615" s="31"/>
      <c r="C615" s="31"/>
      <c r="D615" s="31">
        <f t="shared" si="9"/>
        <v>0</v>
      </c>
      <c r="E615" s="31"/>
    </row>
    <row r="616" s="25" customFormat="1" ht="15" hidden="1" customHeight="1" spans="1:5">
      <c r="A616" s="33" t="s">
        <v>717</v>
      </c>
      <c r="B616" s="31">
        <f>SUM(B617:B618)</f>
        <v>0</v>
      </c>
      <c r="C616" s="31"/>
      <c r="D616" s="31">
        <f t="shared" si="9"/>
        <v>0</v>
      </c>
      <c r="E616" s="31"/>
    </row>
    <row r="617" s="25" customFormat="1" ht="18" hidden="1" customHeight="1" spans="1:5">
      <c r="A617" s="33" t="s">
        <v>718</v>
      </c>
      <c r="B617" s="31"/>
      <c r="C617" s="31"/>
      <c r="D617" s="31">
        <f t="shared" si="9"/>
        <v>0</v>
      </c>
      <c r="E617" s="31"/>
    </row>
    <row r="618" s="25" customFormat="1" ht="17.1" hidden="1" customHeight="1" spans="1:5">
      <c r="A618" s="33" t="s">
        <v>719</v>
      </c>
      <c r="B618" s="31"/>
      <c r="C618" s="31"/>
      <c r="D618" s="31">
        <f t="shared" si="9"/>
        <v>0</v>
      </c>
      <c r="E618" s="31"/>
    </row>
    <row r="619" s="25" customFormat="1" ht="20.1" customHeight="1" spans="1:5">
      <c r="A619" s="32" t="s">
        <v>720</v>
      </c>
      <c r="B619" s="31">
        <f>SUM(B620:B622)</f>
        <v>21723</v>
      </c>
      <c r="C619" s="31"/>
      <c r="D619" s="31">
        <f t="shared" si="9"/>
        <v>21723</v>
      </c>
      <c r="E619" s="31"/>
    </row>
    <row r="620" s="25" customFormat="1" ht="20.1" customHeight="1" spans="1:5">
      <c r="A620" s="32" t="s">
        <v>721</v>
      </c>
      <c r="B620" s="31">
        <v>5400</v>
      </c>
      <c r="C620" s="31"/>
      <c r="D620" s="31">
        <f t="shared" si="9"/>
        <v>5400</v>
      </c>
      <c r="E620" s="31"/>
    </row>
    <row r="621" s="25" customFormat="1" ht="20.1" customHeight="1" spans="1:5">
      <c r="A621" s="32" t="s">
        <v>722</v>
      </c>
      <c r="B621" s="31">
        <v>16323</v>
      </c>
      <c r="C621" s="31"/>
      <c r="D621" s="31">
        <f t="shared" si="9"/>
        <v>16323</v>
      </c>
      <c r="E621" s="31"/>
    </row>
    <row r="622" s="25" customFormat="1" ht="20.1" hidden="1" customHeight="1" spans="1:5">
      <c r="A622" s="33" t="s">
        <v>723</v>
      </c>
      <c r="B622" s="31"/>
      <c r="C622" s="31"/>
      <c r="D622" s="31">
        <f t="shared" si="9"/>
        <v>0</v>
      </c>
      <c r="E622" s="31"/>
    </row>
    <row r="623" s="25" customFormat="1" ht="20.1" hidden="1" customHeight="1" spans="1:5">
      <c r="A623" s="33" t="s">
        <v>724</v>
      </c>
      <c r="B623" s="31">
        <f>SUM(B624:B626)</f>
        <v>0</v>
      </c>
      <c r="C623" s="31"/>
      <c r="D623" s="31">
        <f t="shared" si="9"/>
        <v>0</v>
      </c>
      <c r="E623" s="31"/>
    </row>
    <row r="624" s="25" customFormat="1" ht="20.1" hidden="1" customHeight="1" spans="1:5">
      <c r="A624" s="33" t="s">
        <v>725</v>
      </c>
      <c r="B624" s="31"/>
      <c r="C624" s="31"/>
      <c r="D624" s="31">
        <f t="shared" si="9"/>
        <v>0</v>
      </c>
      <c r="E624" s="31"/>
    </row>
    <row r="625" s="25" customFormat="1" ht="20.1" hidden="1" customHeight="1" spans="1:5">
      <c r="A625" s="33" t="s">
        <v>726</v>
      </c>
      <c r="B625" s="31"/>
      <c r="C625" s="31"/>
      <c r="D625" s="31">
        <f t="shared" si="9"/>
        <v>0</v>
      </c>
      <c r="E625" s="31"/>
    </row>
    <row r="626" s="25" customFormat="1" ht="20.1" hidden="1" customHeight="1" spans="1:5">
      <c r="A626" s="33" t="s">
        <v>727</v>
      </c>
      <c r="B626" s="31"/>
      <c r="C626" s="31"/>
      <c r="D626" s="31">
        <f t="shared" si="9"/>
        <v>0</v>
      </c>
      <c r="E626" s="31"/>
    </row>
    <row r="627" s="25" customFormat="1" ht="20.1" customHeight="1" spans="1:5">
      <c r="A627" s="32" t="s">
        <v>728</v>
      </c>
      <c r="B627" s="31">
        <f>SUM(B628:B634)</f>
        <v>412</v>
      </c>
      <c r="C627" s="31"/>
      <c r="D627" s="31">
        <f t="shared" si="9"/>
        <v>412</v>
      </c>
      <c r="E627" s="31"/>
    </row>
    <row r="628" s="25" customFormat="1" ht="20.1" customHeight="1" spans="1:5">
      <c r="A628" s="32" t="s">
        <v>291</v>
      </c>
      <c r="B628" s="31">
        <v>180</v>
      </c>
      <c r="C628" s="31"/>
      <c r="D628" s="31">
        <f t="shared" si="9"/>
        <v>180</v>
      </c>
      <c r="E628" s="31"/>
    </row>
    <row r="629" s="25" customFormat="1" ht="20.1" hidden="1" customHeight="1" spans="1:5">
      <c r="A629" s="33" t="s">
        <v>292</v>
      </c>
      <c r="B629" s="31">
        <v>0</v>
      </c>
      <c r="C629" s="31"/>
      <c r="D629" s="31">
        <f t="shared" si="9"/>
        <v>0</v>
      </c>
      <c r="E629" s="31"/>
    </row>
    <row r="630" s="25" customFormat="1" ht="20.1" hidden="1" customHeight="1" spans="1:5">
      <c r="A630" s="33" t="s">
        <v>293</v>
      </c>
      <c r="B630" s="31">
        <v>0</v>
      </c>
      <c r="C630" s="31"/>
      <c r="D630" s="31">
        <f t="shared" si="9"/>
        <v>0</v>
      </c>
      <c r="E630" s="31"/>
    </row>
    <row r="631" s="25" customFormat="1" ht="20.1" customHeight="1" spans="1:5">
      <c r="A631" s="32" t="s">
        <v>729</v>
      </c>
      <c r="B631" s="31">
        <v>128</v>
      </c>
      <c r="C631" s="31"/>
      <c r="D631" s="31">
        <f t="shared" si="9"/>
        <v>128</v>
      </c>
      <c r="E631" s="31"/>
    </row>
    <row r="632" s="25" customFormat="1" ht="20.1" hidden="1" customHeight="1" spans="1:5">
      <c r="A632" s="33" t="s">
        <v>730</v>
      </c>
      <c r="B632" s="31">
        <v>0</v>
      </c>
      <c r="C632" s="31"/>
      <c r="D632" s="31">
        <f t="shared" si="9"/>
        <v>0</v>
      </c>
      <c r="E632" s="31"/>
    </row>
    <row r="633" s="25" customFormat="1" ht="20.1" customHeight="1" spans="1:5">
      <c r="A633" s="32" t="s">
        <v>300</v>
      </c>
      <c r="B633" s="31">
        <v>63</v>
      </c>
      <c r="C633" s="31"/>
      <c r="D633" s="31">
        <f t="shared" si="9"/>
        <v>63</v>
      </c>
      <c r="E633" s="31"/>
    </row>
    <row r="634" s="25" customFormat="1" ht="15" spans="1:5">
      <c r="A634" s="32" t="s">
        <v>731</v>
      </c>
      <c r="B634" s="31">
        <v>41</v>
      </c>
      <c r="C634" s="31"/>
      <c r="D634" s="31">
        <f t="shared" si="9"/>
        <v>41</v>
      </c>
      <c r="E634" s="31"/>
    </row>
    <row r="635" s="25" customFormat="1" ht="15" customHeight="1" spans="1:5">
      <c r="A635" s="32" t="s">
        <v>732</v>
      </c>
      <c r="B635" s="31">
        <f>SUM(B636:B637)</f>
        <v>105</v>
      </c>
      <c r="C635" s="31"/>
      <c r="D635" s="31">
        <f t="shared" si="9"/>
        <v>105</v>
      </c>
      <c r="E635" s="31"/>
    </row>
    <row r="636" s="25" customFormat="1" ht="18" customHeight="1" spans="1:5">
      <c r="A636" s="32" t="s">
        <v>733</v>
      </c>
      <c r="B636" s="31">
        <v>105</v>
      </c>
      <c r="C636" s="31"/>
      <c r="D636" s="31">
        <f t="shared" si="9"/>
        <v>105</v>
      </c>
      <c r="E636" s="31"/>
    </row>
    <row r="637" s="25" customFormat="1" ht="18" hidden="1" customHeight="1" spans="1:5">
      <c r="A637" s="33" t="s">
        <v>734</v>
      </c>
      <c r="B637" s="31"/>
      <c r="C637" s="31"/>
      <c r="D637" s="31">
        <f t="shared" si="9"/>
        <v>0</v>
      </c>
      <c r="E637" s="31"/>
    </row>
    <row r="638" s="25" customFormat="1" ht="15" spans="1:5">
      <c r="A638" s="32" t="s">
        <v>735</v>
      </c>
      <c r="B638" s="31">
        <v>1408</v>
      </c>
      <c r="C638" s="31"/>
      <c r="D638" s="31">
        <f t="shared" si="9"/>
        <v>1408</v>
      </c>
      <c r="E638" s="31"/>
    </row>
    <row r="639" s="25" customFormat="1" ht="20.1" customHeight="1" spans="1:5">
      <c r="A639" s="30" t="s">
        <v>736</v>
      </c>
      <c r="B639" s="31">
        <f>B640+B645+B659+B663+B675+B678+B682+B687+B691+B695+B698+B707+B708</f>
        <v>54543</v>
      </c>
      <c r="C639" s="31">
        <f>C640+C645+C659+C663+C675+C678+C682+C687+C691+C695+C698+C707+C708</f>
        <v>1600</v>
      </c>
      <c r="D639" s="31">
        <f t="shared" si="9"/>
        <v>56143</v>
      </c>
      <c r="E639" s="31"/>
    </row>
    <row r="640" s="25" customFormat="1" ht="20.1" customHeight="1" spans="1:5">
      <c r="A640" s="32" t="s">
        <v>737</v>
      </c>
      <c r="B640" s="31">
        <f>SUM(B641:B644)</f>
        <v>989</v>
      </c>
      <c r="C640" s="31"/>
      <c r="D640" s="31">
        <f t="shared" si="9"/>
        <v>989</v>
      </c>
      <c r="E640" s="31"/>
    </row>
    <row r="641" s="25" customFormat="1" ht="20.1" customHeight="1" spans="1:5">
      <c r="A641" s="32" t="s">
        <v>291</v>
      </c>
      <c r="B641" s="31">
        <v>468</v>
      </c>
      <c r="C641" s="31"/>
      <c r="D641" s="31">
        <f t="shared" si="9"/>
        <v>468</v>
      </c>
      <c r="E641" s="31"/>
    </row>
    <row r="642" s="25" customFormat="1" ht="20.1" hidden="1" customHeight="1" spans="1:5">
      <c r="A642" s="33" t="s">
        <v>292</v>
      </c>
      <c r="B642" s="31">
        <v>0</v>
      </c>
      <c r="C642" s="31"/>
      <c r="D642" s="31">
        <f t="shared" si="9"/>
        <v>0</v>
      </c>
      <c r="E642" s="31"/>
    </row>
    <row r="643" s="25" customFormat="1" ht="20.1" hidden="1" customHeight="1" spans="1:5">
      <c r="A643" s="33" t="s">
        <v>293</v>
      </c>
      <c r="B643" s="31">
        <v>0</v>
      </c>
      <c r="C643" s="31"/>
      <c r="D643" s="31">
        <f t="shared" si="9"/>
        <v>0</v>
      </c>
      <c r="E643" s="31"/>
    </row>
    <row r="644" s="25" customFormat="1" ht="20.1" customHeight="1" spans="1:5">
      <c r="A644" s="32" t="s">
        <v>738</v>
      </c>
      <c r="B644" s="31">
        <v>521</v>
      </c>
      <c r="C644" s="31"/>
      <c r="D644" s="31">
        <f t="shared" si="9"/>
        <v>521</v>
      </c>
      <c r="E644" s="31"/>
    </row>
    <row r="645" s="25" customFormat="1" ht="20.1" customHeight="1" spans="1:5">
      <c r="A645" s="32" t="s">
        <v>739</v>
      </c>
      <c r="B645" s="31">
        <f>SUM(B646:B658)</f>
        <v>4204</v>
      </c>
      <c r="C645" s="31">
        <f>SUM(C646:C658)</f>
        <v>600</v>
      </c>
      <c r="D645" s="31">
        <f t="shared" si="9"/>
        <v>4804</v>
      </c>
      <c r="E645" s="31"/>
    </row>
    <row r="646" s="25" customFormat="1" ht="20.1" customHeight="1" spans="1:5">
      <c r="A646" s="32" t="s">
        <v>740</v>
      </c>
      <c r="B646" s="31">
        <v>3176</v>
      </c>
      <c r="C646" s="31"/>
      <c r="D646" s="31">
        <f t="shared" ref="D646:D709" si="10">B646+C646</f>
        <v>3176</v>
      </c>
      <c r="E646" s="31"/>
    </row>
    <row r="647" s="25" customFormat="1" ht="20.1" customHeight="1" spans="1:5">
      <c r="A647" s="32" t="s">
        <v>741</v>
      </c>
      <c r="B647" s="31">
        <v>186</v>
      </c>
      <c r="C647" s="31"/>
      <c r="D647" s="31">
        <f t="shared" si="10"/>
        <v>186</v>
      </c>
      <c r="E647" s="31"/>
    </row>
    <row r="648" s="25" customFormat="1" ht="20.1" hidden="1" customHeight="1" spans="1:5">
      <c r="A648" s="33" t="s">
        <v>742</v>
      </c>
      <c r="B648" s="31">
        <v>0</v>
      </c>
      <c r="C648" s="31"/>
      <c r="D648" s="31">
        <f t="shared" si="10"/>
        <v>0</v>
      </c>
      <c r="E648" s="31"/>
    </row>
    <row r="649" s="25" customFormat="1" ht="15" spans="1:5">
      <c r="A649" s="32" t="s">
        <v>743</v>
      </c>
      <c r="B649" s="31">
        <v>178</v>
      </c>
      <c r="C649" s="31"/>
      <c r="D649" s="31">
        <f t="shared" si="10"/>
        <v>178</v>
      </c>
      <c r="E649" s="31"/>
    </row>
    <row r="650" s="25" customFormat="1" ht="15" hidden="1" spans="1:5">
      <c r="A650" s="33" t="s">
        <v>744</v>
      </c>
      <c r="B650" s="31">
        <v>0</v>
      </c>
      <c r="C650" s="31"/>
      <c r="D650" s="31">
        <f t="shared" si="10"/>
        <v>0</v>
      </c>
      <c r="E650" s="31"/>
    </row>
    <row r="651" s="25" customFormat="1" ht="20.1" customHeight="1" spans="1:5">
      <c r="A651" s="32" t="s">
        <v>745</v>
      </c>
      <c r="B651" s="31">
        <v>664</v>
      </c>
      <c r="C651" s="31">
        <v>600</v>
      </c>
      <c r="D651" s="31">
        <f t="shared" si="10"/>
        <v>1264</v>
      </c>
      <c r="E651" s="31"/>
    </row>
    <row r="652" s="25" customFormat="1" ht="20.1" hidden="1" customHeight="1" spans="1:5">
      <c r="A652" s="33" t="s">
        <v>746</v>
      </c>
      <c r="B652" s="31">
        <v>0</v>
      </c>
      <c r="C652" s="31"/>
      <c r="D652" s="31">
        <f t="shared" si="10"/>
        <v>0</v>
      </c>
      <c r="E652" s="31"/>
    </row>
    <row r="653" s="25" customFormat="1" ht="20.1" hidden="1" customHeight="1" spans="1:5">
      <c r="A653" s="33" t="s">
        <v>747</v>
      </c>
      <c r="B653" s="31">
        <v>0</v>
      </c>
      <c r="C653" s="31"/>
      <c r="D653" s="31">
        <f t="shared" si="10"/>
        <v>0</v>
      </c>
      <c r="E653" s="31"/>
    </row>
    <row r="654" s="25" customFormat="1" ht="20.1" hidden="1" customHeight="1" spans="1:5">
      <c r="A654" s="33" t="s">
        <v>748</v>
      </c>
      <c r="B654" s="31">
        <v>0</v>
      </c>
      <c r="C654" s="31"/>
      <c r="D654" s="31">
        <f t="shared" si="10"/>
        <v>0</v>
      </c>
      <c r="E654" s="31"/>
    </row>
    <row r="655" s="25" customFormat="1" ht="20.1" hidden="1" customHeight="1" spans="1:5">
      <c r="A655" s="33" t="s">
        <v>749</v>
      </c>
      <c r="B655" s="31">
        <v>0</v>
      </c>
      <c r="C655" s="31"/>
      <c r="D655" s="31">
        <f t="shared" si="10"/>
        <v>0</v>
      </c>
      <c r="E655" s="31"/>
    </row>
    <row r="656" s="25" customFormat="1" ht="20.1" hidden="1" customHeight="1" spans="1:5">
      <c r="A656" s="33" t="s">
        <v>750</v>
      </c>
      <c r="B656" s="31">
        <v>0</v>
      </c>
      <c r="C656" s="31"/>
      <c r="D656" s="31">
        <f t="shared" si="10"/>
        <v>0</v>
      </c>
      <c r="E656" s="31"/>
    </row>
    <row r="657" s="25" customFormat="1" ht="20.1" hidden="1" customHeight="1" spans="1:5">
      <c r="A657" s="33" t="s">
        <v>751</v>
      </c>
      <c r="B657" s="31">
        <v>0</v>
      </c>
      <c r="C657" s="31"/>
      <c r="D657" s="31">
        <f t="shared" si="10"/>
        <v>0</v>
      </c>
      <c r="E657" s="31"/>
    </row>
    <row r="658" s="25" customFormat="1" ht="20.1" hidden="1" customHeight="1" spans="1:5">
      <c r="A658" s="33" t="s">
        <v>752</v>
      </c>
      <c r="B658" s="31"/>
      <c r="C658" s="31"/>
      <c r="D658" s="31">
        <f t="shared" si="10"/>
        <v>0</v>
      </c>
      <c r="E658" s="31"/>
    </row>
    <row r="659" s="25" customFormat="1" ht="20.1" customHeight="1" spans="1:5">
      <c r="A659" s="32" t="s">
        <v>753</v>
      </c>
      <c r="B659" s="31">
        <f>SUM(B660:B662)</f>
        <v>114</v>
      </c>
      <c r="C659" s="31"/>
      <c r="D659" s="31">
        <f t="shared" si="10"/>
        <v>114</v>
      </c>
      <c r="E659" s="31"/>
    </row>
    <row r="660" s="25" customFormat="1" ht="20.1" hidden="1" customHeight="1" spans="1:5">
      <c r="A660" s="33" t="s">
        <v>754</v>
      </c>
      <c r="B660" s="31">
        <v>0</v>
      </c>
      <c r="C660" s="31"/>
      <c r="D660" s="31">
        <f t="shared" si="10"/>
        <v>0</v>
      </c>
      <c r="E660" s="31"/>
    </row>
    <row r="661" s="25" customFormat="1" ht="20.1" hidden="1" customHeight="1" spans="1:5">
      <c r="A661" s="33" t="s">
        <v>755</v>
      </c>
      <c r="B661" s="31">
        <v>0</v>
      </c>
      <c r="C661" s="31"/>
      <c r="D661" s="31">
        <f t="shared" si="10"/>
        <v>0</v>
      </c>
      <c r="E661" s="31"/>
    </row>
    <row r="662" s="25" customFormat="1" ht="20.1" customHeight="1" spans="1:5">
      <c r="A662" s="32" t="s">
        <v>756</v>
      </c>
      <c r="B662" s="31">
        <v>114</v>
      </c>
      <c r="C662" s="31"/>
      <c r="D662" s="31">
        <f t="shared" si="10"/>
        <v>114</v>
      </c>
      <c r="E662" s="31"/>
    </row>
    <row r="663" s="25" customFormat="1" ht="20.1" customHeight="1" spans="1:5">
      <c r="A663" s="32" t="s">
        <v>757</v>
      </c>
      <c r="B663" s="31">
        <f>SUM(B664:B674)</f>
        <v>4086</v>
      </c>
      <c r="C663" s="31">
        <f>SUM(C664:C674)</f>
        <v>1000</v>
      </c>
      <c r="D663" s="31">
        <f t="shared" si="10"/>
        <v>5086</v>
      </c>
      <c r="E663" s="31"/>
    </row>
    <row r="664" s="25" customFormat="1" ht="20.1" customHeight="1" spans="1:5">
      <c r="A664" s="32" t="s">
        <v>758</v>
      </c>
      <c r="B664" s="31">
        <v>1169</v>
      </c>
      <c r="C664" s="31">
        <v>1000</v>
      </c>
      <c r="D664" s="31">
        <f t="shared" si="10"/>
        <v>2169</v>
      </c>
      <c r="E664" s="31"/>
    </row>
    <row r="665" s="25" customFormat="1" ht="20.1" customHeight="1" spans="1:5">
      <c r="A665" s="32" t="s">
        <v>759</v>
      </c>
      <c r="B665" s="31">
        <v>168</v>
      </c>
      <c r="C665" s="31"/>
      <c r="D665" s="31">
        <f t="shared" si="10"/>
        <v>168</v>
      </c>
      <c r="E665" s="31"/>
    </row>
    <row r="666" s="25" customFormat="1" ht="20.1" hidden="1" customHeight="1" spans="1:5">
      <c r="A666" s="33" t="s">
        <v>760</v>
      </c>
      <c r="B666" s="31">
        <v>0</v>
      </c>
      <c r="C666" s="31"/>
      <c r="D666" s="31">
        <f t="shared" si="10"/>
        <v>0</v>
      </c>
      <c r="E666" s="31"/>
    </row>
    <row r="667" s="25" customFormat="1" ht="20.1" hidden="1" customHeight="1" spans="1:5">
      <c r="A667" s="33" t="s">
        <v>761</v>
      </c>
      <c r="B667" s="31">
        <v>0</v>
      </c>
      <c r="C667" s="31"/>
      <c r="D667" s="31">
        <f t="shared" si="10"/>
        <v>0</v>
      </c>
      <c r="E667" s="31"/>
    </row>
    <row r="668" s="25" customFormat="1" ht="20.1" customHeight="1" spans="1:5">
      <c r="A668" s="32" t="s">
        <v>762</v>
      </c>
      <c r="B668" s="31">
        <v>195</v>
      </c>
      <c r="C668" s="31"/>
      <c r="D668" s="31">
        <f t="shared" si="10"/>
        <v>195</v>
      </c>
      <c r="E668" s="31"/>
    </row>
    <row r="669" s="25" customFormat="1" ht="20.1" customHeight="1" spans="1:5">
      <c r="A669" s="32" t="s">
        <v>763</v>
      </c>
      <c r="B669" s="31">
        <v>825</v>
      </c>
      <c r="C669" s="31"/>
      <c r="D669" s="31">
        <f t="shared" si="10"/>
        <v>825</v>
      </c>
      <c r="E669" s="31"/>
    </row>
    <row r="670" s="25" customFormat="1" ht="20.1" customHeight="1" spans="1:5">
      <c r="A670" s="32" t="s">
        <v>764</v>
      </c>
      <c r="B670" s="31">
        <v>46</v>
      </c>
      <c r="C670" s="31"/>
      <c r="D670" s="31">
        <f t="shared" si="10"/>
        <v>46</v>
      </c>
      <c r="E670" s="31"/>
    </row>
    <row r="671" s="25" customFormat="1" ht="20.1" customHeight="1" spans="1:5">
      <c r="A671" s="32" t="s">
        <v>765</v>
      </c>
      <c r="B671" s="31">
        <v>874</v>
      </c>
      <c r="C671" s="31"/>
      <c r="D671" s="31">
        <f t="shared" si="10"/>
        <v>874</v>
      </c>
      <c r="E671" s="31"/>
    </row>
    <row r="672" s="25" customFormat="1" ht="20.1" customHeight="1" spans="1:5">
      <c r="A672" s="32" t="s">
        <v>766</v>
      </c>
      <c r="B672" s="31">
        <v>609</v>
      </c>
      <c r="C672" s="31"/>
      <c r="D672" s="31">
        <f t="shared" si="10"/>
        <v>609</v>
      </c>
      <c r="E672" s="31"/>
    </row>
    <row r="673" s="25" customFormat="1" ht="0.95" hidden="1" customHeight="1" spans="1:5">
      <c r="A673" s="33" t="s">
        <v>767</v>
      </c>
      <c r="B673" s="31">
        <v>0</v>
      </c>
      <c r="C673" s="31"/>
      <c r="D673" s="31">
        <f t="shared" si="10"/>
        <v>0</v>
      </c>
      <c r="E673" s="31"/>
    </row>
    <row r="674" s="25" customFormat="1" ht="20.1" customHeight="1" spans="1:5">
      <c r="A674" s="32" t="s">
        <v>768</v>
      </c>
      <c r="B674" s="31">
        <v>200</v>
      </c>
      <c r="C674" s="31"/>
      <c r="D674" s="31">
        <f t="shared" si="10"/>
        <v>200</v>
      </c>
      <c r="E674" s="31"/>
    </row>
    <row r="675" s="25" customFormat="1" ht="20.1" customHeight="1" spans="1:5">
      <c r="A675" s="32" t="s">
        <v>769</v>
      </c>
      <c r="B675" s="31">
        <f>SUM(B676:B677)</f>
        <v>3555</v>
      </c>
      <c r="C675" s="31"/>
      <c r="D675" s="31">
        <f t="shared" si="10"/>
        <v>3555</v>
      </c>
      <c r="E675" s="31"/>
    </row>
    <row r="676" s="25" customFormat="1" ht="15" spans="1:5">
      <c r="A676" s="32" t="s">
        <v>770</v>
      </c>
      <c r="B676" s="31">
        <v>3363</v>
      </c>
      <c r="C676" s="31"/>
      <c r="D676" s="31">
        <f t="shared" si="10"/>
        <v>3363</v>
      </c>
      <c r="E676" s="31"/>
    </row>
    <row r="677" s="25" customFormat="1" ht="20.1" customHeight="1" spans="1:5">
      <c r="A677" s="32" t="s">
        <v>771</v>
      </c>
      <c r="B677" s="31">
        <v>192</v>
      </c>
      <c r="C677" s="31"/>
      <c r="D677" s="31">
        <f t="shared" si="10"/>
        <v>192</v>
      </c>
      <c r="E677" s="31"/>
    </row>
    <row r="678" s="25" customFormat="1" ht="20.1" customHeight="1" spans="1:5">
      <c r="A678" s="32" t="s">
        <v>772</v>
      </c>
      <c r="B678" s="31">
        <f>SUM(B679:B681)</f>
        <v>631</v>
      </c>
      <c r="C678" s="31"/>
      <c r="D678" s="31">
        <f t="shared" si="10"/>
        <v>631</v>
      </c>
      <c r="E678" s="31"/>
    </row>
    <row r="679" s="25" customFormat="1" ht="20.1" customHeight="1" spans="1:5">
      <c r="A679" s="32" t="s">
        <v>773</v>
      </c>
      <c r="B679" s="31">
        <v>159</v>
      </c>
      <c r="C679" s="31"/>
      <c r="D679" s="31">
        <f t="shared" si="10"/>
        <v>159</v>
      </c>
      <c r="E679" s="31"/>
    </row>
    <row r="680" s="25" customFormat="1" ht="20.1" customHeight="1" spans="1:5">
      <c r="A680" s="32" t="s">
        <v>774</v>
      </c>
      <c r="B680" s="31">
        <v>68</v>
      </c>
      <c r="C680" s="31"/>
      <c r="D680" s="31">
        <f t="shared" si="10"/>
        <v>68</v>
      </c>
      <c r="E680" s="31"/>
    </row>
    <row r="681" s="25" customFormat="1" ht="20.1" customHeight="1" spans="1:5">
      <c r="A681" s="32" t="s">
        <v>775</v>
      </c>
      <c r="B681" s="31">
        <v>404</v>
      </c>
      <c r="C681" s="31"/>
      <c r="D681" s="31">
        <f t="shared" si="10"/>
        <v>404</v>
      </c>
      <c r="E681" s="31"/>
    </row>
    <row r="682" s="25" customFormat="1" ht="20.1" customHeight="1" spans="1:5">
      <c r="A682" s="32" t="s">
        <v>776</v>
      </c>
      <c r="B682" s="31">
        <f>SUM(B683:B686)</f>
        <v>5591</v>
      </c>
      <c r="C682" s="31"/>
      <c r="D682" s="31">
        <f t="shared" si="10"/>
        <v>5591</v>
      </c>
      <c r="E682" s="31"/>
    </row>
    <row r="683" s="25" customFormat="1" ht="20.1" customHeight="1" spans="1:5">
      <c r="A683" s="32" t="s">
        <v>777</v>
      </c>
      <c r="B683" s="31">
        <v>2825</v>
      </c>
      <c r="C683" s="31"/>
      <c r="D683" s="31">
        <f t="shared" si="10"/>
        <v>2825</v>
      </c>
      <c r="E683" s="31"/>
    </row>
    <row r="684" s="25" customFormat="1" ht="20.1" customHeight="1" spans="1:5">
      <c r="A684" s="32" t="s">
        <v>778</v>
      </c>
      <c r="B684" s="31">
        <v>2766</v>
      </c>
      <c r="C684" s="31"/>
      <c r="D684" s="31">
        <f t="shared" si="10"/>
        <v>2766</v>
      </c>
      <c r="E684" s="31"/>
    </row>
    <row r="685" s="25" customFormat="1" ht="20.1" hidden="1" customHeight="1" spans="1:5">
      <c r="A685" s="33" t="s">
        <v>779</v>
      </c>
      <c r="B685" s="31">
        <v>0</v>
      </c>
      <c r="C685" s="31"/>
      <c r="D685" s="31">
        <f t="shared" si="10"/>
        <v>0</v>
      </c>
      <c r="E685" s="31"/>
    </row>
    <row r="686" s="25" customFormat="1" ht="20.1" hidden="1" customHeight="1" spans="1:5">
      <c r="A686" s="33" t="s">
        <v>780</v>
      </c>
      <c r="B686" s="31"/>
      <c r="C686" s="31"/>
      <c r="D686" s="31">
        <f t="shared" si="10"/>
        <v>0</v>
      </c>
      <c r="E686" s="31"/>
    </row>
    <row r="687" s="25" customFormat="1" ht="20.1" customHeight="1" spans="1:5">
      <c r="A687" s="32" t="s">
        <v>781</v>
      </c>
      <c r="B687" s="31">
        <f>SUM(B688:B690)</f>
        <v>31580</v>
      </c>
      <c r="C687" s="31"/>
      <c r="D687" s="31">
        <f t="shared" si="10"/>
        <v>31580</v>
      </c>
      <c r="E687" s="31"/>
    </row>
    <row r="688" s="25" customFormat="1" ht="20.1" customHeight="1" spans="1:5">
      <c r="A688" s="32" t="s">
        <v>782</v>
      </c>
      <c r="B688" s="31">
        <v>411</v>
      </c>
      <c r="C688" s="31"/>
      <c r="D688" s="31">
        <f t="shared" si="10"/>
        <v>411</v>
      </c>
      <c r="E688" s="31"/>
    </row>
    <row r="689" s="25" customFormat="1" ht="20.1" customHeight="1" spans="1:5">
      <c r="A689" s="32" t="s">
        <v>783</v>
      </c>
      <c r="B689" s="31">
        <v>31169</v>
      </c>
      <c r="C689" s="31"/>
      <c r="D689" s="31">
        <f t="shared" si="10"/>
        <v>31169</v>
      </c>
      <c r="E689" s="31"/>
    </row>
    <row r="690" s="25" customFormat="1" ht="20.1" hidden="1" customHeight="1" spans="1:5">
      <c r="A690" s="33" t="s">
        <v>784</v>
      </c>
      <c r="B690" s="31"/>
      <c r="C690" s="31"/>
      <c r="D690" s="31">
        <f t="shared" si="10"/>
        <v>0</v>
      </c>
      <c r="E690" s="31"/>
    </row>
    <row r="691" s="25" customFormat="1" ht="20.1" customHeight="1" spans="1:5">
      <c r="A691" s="32" t="s">
        <v>785</v>
      </c>
      <c r="B691" s="31">
        <f>SUM(B692:B694)</f>
        <v>2429</v>
      </c>
      <c r="C691" s="31"/>
      <c r="D691" s="31">
        <f t="shared" si="10"/>
        <v>2429</v>
      </c>
      <c r="E691" s="31"/>
    </row>
    <row r="692" s="25" customFormat="1" ht="20.1" customHeight="1" spans="1:5">
      <c r="A692" s="32" t="s">
        <v>786</v>
      </c>
      <c r="B692" s="31">
        <v>2429</v>
      </c>
      <c r="C692" s="31"/>
      <c r="D692" s="31">
        <f t="shared" si="10"/>
        <v>2429</v>
      </c>
      <c r="E692" s="31"/>
    </row>
    <row r="693" s="25" customFormat="1" ht="20.1" hidden="1" customHeight="1" spans="1:5">
      <c r="A693" s="33" t="s">
        <v>787</v>
      </c>
      <c r="B693" s="31">
        <v>0</v>
      </c>
      <c r="C693" s="31"/>
      <c r="D693" s="31">
        <f t="shared" si="10"/>
        <v>0</v>
      </c>
      <c r="E693" s="31"/>
    </row>
    <row r="694" s="25" customFormat="1" ht="20.1" hidden="1" customHeight="1" spans="1:5">
      <c r="A694" s="33" t="s">
        <v>788</v>
      </c>
      <c r="B694" s="31"/>
      <c r="C694" s="31"/>
      <c r="D694" s="31">
        <f t="shared" si="10"/>
        <v>0</v>
      </c>
      <c r="E694" s="31"/>
    </row>
    <row r="695" s="25" customFormat="1" ht="20.1" hidden="1" customHeight="1" spans="1:5">
      <c r="A695" s="33" t="s">
        <v>789</v>
      </c>
      <c r="B695" s="31">
        <f>SUM(B696:B697)</f>
        <v>0</v>
      </c>
      <c r="C695" s="31"/>
      <c r="D695" s="31">
        <f t="shared" si="10"/>
        <v>0</v>
      </c>
      <c r="E695" s="31"/>
    </row>
    <row r="696" s="25" customFormat="1" ht="20.1" hidden="1" customHeight="1" spans="1:5">
      <c r="A696" s="33" t="s">
        <v>790</v>
      </c>
      <c r="B696" s="31"/>
      <c r="C696" s="31"/>
      <c r="D696" s="31">
        <f t="shared" si="10"/>
        <v>0</v>
      </c>
      <c r="E696" s="31"/>
    </row>
    <row r="697" s="25" customFormat="1" ht="20.1" hidden="1" customHeight="1" spans="1:5">
      <c r="A697" s="33" t="s">
        <v>791</v>
      </c>
      <c r="B697" s="31"/>
      <c r="C697" s="31"/>
      <c r="D697" s="31">
        <f t="shared" si="10"/>
        <v>0</v>
      </c>
      <c r="E697" s="31"/>
    </row>
    <row r="698" s="25" customFormat="1" ht="20.1" customHeight="1" spans="1:5">
      <c r="A698" s="32" t="s">
        <v>792</v>
      </c>
      <c r="B698" s="31">
        <f>SUM(B699:B706)</f>
        <v>1364</v>
      </c>
      <c r="C698" s="31"/>
      <c r="D698" s="31">
        <f t="shared" si="10"/>
        <v>1364</v>
      </c>
      <c r="E698" s="31"/>
    </row>
    <row r="699" s="25" customFormat="1" ht="15" spans="1:5">
      <c r="A699" s="32" t="s">
        <v>291</v>
      </c>
      <c r="B699" s="31">
        <v>527</v>
      </c>
      <c r="C699" s="31"/>
      <c r="D699" s="31">
        <f t="shared" si="10"/>
        <v>527</v>
      </c>
      <c r="E699" s="31"/>
    </row>
    <row r="700" s="25" customFormat="1" ht="15" hidden="1" spans="1:5">
      <c r="A700" s="33" t="s">
        <v>292</v>
      </c>
      <c r="B700" s="31">
        <v>0</v>
      </c>
      <c r="C700" s="31"/>
      <c r="D700" s="31">
        <f t="shared" si="10"/>
        <v>0</v>
      </c>
      <c r="E700" s="31"/>
    </row>
    <row r="701" s="25" customFormat="1" ht="15" hidden="1" spans="1:5">
      <c r="A701" s="33" t="s">
        <v>293</v>
      </c>
      <c r="B701" s="31">
        <v>0</v>
      </c>
      <c r="C701" s="31"/>
      <c r="D701" s="31">
        <f t="shared" si="10"/>
        <v>0</v>
      </c>
      <c r="E701" s="31"/>
    </row>
    <row r="702" s="25" customFormat="1" ht="15" hidden="1" spans="1:5">
      <c r="A702" s="33" t="s">
        <v>332</v>
      </c>
      <c r="B702" s="31">
        <v>0</v>
      </c>
      <c r="C702" s="31"/>
      <c r="D702" s="31">
        <f t="shared" si="10"/>
        <v>0</v>
      </c>
      <c r="E702" s="31"/>
    </row>
    <row r="703" s="25" customFormat="1" ht="15" hidden="1" spans="1:5">
      <c r="A703" s="33" t="s">
        <v>793</v>
      </c>
      <c r="B703" s="31">
        <v>0</v>
      </c>
      <c r="C703" s="31"/>
      <c r="D703" s="31">
        <f t="shared" si="10"/>
        <v>0</v>
      </c>
      <c r="E703" s="31"/>
    </row>
    <row r="704" s="25" customFormat="1" ht="20.1" customHeight="1" spans="1:5">
      <c r="A704" s="32" t="s">
        <v>794</v>
      </c>
      <c r="B704" s="31">
        <v>37</v>
      </c>
      <c r="C704" s="31"/>
      <c r="D704" s="31">
        <f t="shared" si="10"/>
        <v>37</v>
      </c>
      <c r="E704" s="31"/>
    </row>
    <row r="705" s="25" customFormat="1" ht="20.1" customHeight="1" spans="1:5">
      <c r="A705" s="32" t="s">
        <v>300</v>
      </c>
      <c r="B705" s="31">
        <v>75</v>
      </c>
      <c r="C705" s="31"/>
      <c r="D705" s="31">
        <f t="shared" si="10"/>
        <v>75</v>
      </c>
      <c r="E705" s="31"/>
    </row>
    <row r="706" s="25" customFormat="1" ht="20.1" customHeight="1" spans="1:5">
      <c r="A706" s="32" t="s">
        <v>795</v>
      </c>
      <c r="B706" s="31">
        <v>725</v>
      </c>
      <c r="C706" s="31"/>
      <c r="D706" s="31">
        <f t="shared" si="10"/>
        <v>725</v>
      </c>
      <c r="E706" s="31"/>
    </row>
    <row r="707" s="25" customFormat="1" ht="20.1" hidden="1" customHeight="1" spans="1:5">
      <c r="A707" s="33" t="s">
        <v>796</v>
      </c>
      <c r="B707" s="31"/>
      <c r="C707" s="31"/>
      <c r="D707" s="31">
        <f t="shared" si="10"/>
        <v>0</v>
      </c>
      <c r="E707" s="31"/>
    </row>
    <row r="708" s="25" customFormat="1" ht="20.1" hidden="1" customHeight="1" spans="1:5">
      <c r="A708" s="33" t="s">
        <v>797</v>
      </c>
      <c r="B708" s="31"/>
      <c r="C708" s="31"/>
      <c r="D708" s="31">
        <f t="shared" si="10"/>
        <v>0</v>
      </c>
      <c r="E708" s="31"/>
    </row>
    <row r="709" s="25" customFormat="1" ht="20.1" customHeight="1" spans="1:5">
      <c r="A709" s="30" t="s">
        <v>798</v>
      </c>
      <c r="B709" s="31">
        <f>B710+B720+B724+B733+B738+B745+B751+B754+B757+B758+B759+B765+B766+B767+B782</f>
        <v>22356</v>
      </c>
      <c r="C709" s="31">
        <f>C710+C720+C724+C733+C738+C745+C751+C754+C757+C758+C759+C765+C766+C767+C782</f>
        <v>900</v>
      </c>
      <c r="D709" s="31">
        <f t="shared" si="10"/>
        <v>23256</v>
      </c>
      <c r="E709" s="31"/>
    </row>
    <row r="710" s="25" customFormat="1" ht="20.1" customHeight="1" spans="1:5">
      <c r="A710" s="32" t="s">
        <v>799</v>
      </c>
      <c r="B710" s="31">
        <f>SUM(B711:B719)</f>
        <v>909</v>
      </c>
      <c r="C710" s="31"/>
      <c r="D710" s="31">
        <f t="shared" ref="D710:D773" si="11">B710+C710</f>
        <v>909</v>
      </c>
      <c r="E710" s="31"/>
    </row>
    <row r="711" s="25" customFormat="1" ht="15" spans="1:5">
      <c r="A711" s="32" t="s">
        <v>291</v>
      </c>
      <c r="B711" s="31">
        <v>581</v>
      </c>
      <c r="C711" s="31"/>
      <c r="D711" s="31">
        <f t="shared" si="11"/>
        <v>581</v>
      </c>
      <c r="E711" s="31"/>
    </row>
    <row r="712" s="25" customFormat="1" ht="15" hidden="1" spans="1:5">
      <c r="A712" s="33" t="s">
        <v>292</v>
      </c>
      <c r="B712" s="31">
        <v>0</v>
      </c>
      <c r="C712" s="31"/>
      <c r="D712" s="31">
        <f t="shared" si="11"/>
        <v>0</v>
      </c>
      <c r="E712" s="31"/>
    </row>
    <row r="713" s="25" customFormat="1" ht="15" hidden="1" spans="1:5">
      <c r="A713" s="33" t="s">
        <v>293</v>
      </c>
      <c r="B713" s="31">
        <v>0</v>
      </c>
      <c r="C713" s="31"/>
      <c r="D713" s="31">
        <f t="shared" si="11"/>
        <v>0</v>
      </c>
      <c r="E713" s="31"/>
    </row>
    <row r="714" s="25" customFormat="1" ht="15" hidden="1" spans="1:5">
      <c r="A714" s="33" t="s">
        <v>800</v>
      </c>
      <c r="B714" s="31">
        <v>0</v>
      </c>
      <c r="C714" s="31"/>
      <c r="D714" s="31">
        <f t="shared" si="11"/>
        <v>0</v>
      </c>
      <c r="E714" s="31"/>
    </row>
    <row r="715" s="25" customFormat="1" ht="15" hidden="1" spans="1:5">
      <c r="A715" s="33" t="s">
        <v>801</v>
      </c>
      <c r="B715" s="31">
        <v>0</v>
      </c>
      <c r="C715" s="31"/>
      <c r="D715" s="31">
        <f t="shared" si="11"/>
        <v>0</v>
      </c>
      <c r="E715" s="31"/>
    </row>
    <row r="716" s="25" customFormat="1" ht="15" hidden="1" spans="1:5">
      <c r="A716" s="33" t="s">
        <v>802</v>
      </c>
      <c r="B716" s="31">
        <v>0</v>
      </c>
      <c r="C716" s="31"/>
      <c r="D716" s="31">
        <f t="shared" si="11"/>
        <v>0</v>
      </c>
      <c r="E716" s="31"/>
    </row>
    <row r="717" s="25" customFormat="1" ht="15" spans="1:5">
      <c r="A717" s="32" t="s">
        <v>803</v>
      </c>
      <c r="B717" s="31">
        <v>27</v>
      </c>
      <c r="C717" s="31"/>
      <c r="D717" s="31">
        <f t="shared" si="11"/>
        <v>27</v>
      </c>
      <c r="E717" s="31"/>
    </row>
    <row r="718" s="25" customFormat="1" ht="15" spans="1:5">
      <c r="A718" s="32" t="s">
        <v>804</v>
      </c>
      <c r="B718" s="31">
        <v>109</v>
      </c>
      <c r="C718" s="31"/>
      <c r="D718" s="31">
        <f t="shared" si="11"/>
        <v>109</v>
      </c>
      <c r="E718" s="31"/>
    </row>
    <row r="719" s="25" customFormat="1" ht="15" spans="1:5">
      <c r="A719" s="32" t="s">
        <v>805</v>
      </c>
      <c r="B719" s="31">
        <v>192</v>
      </c>
      <c r="C719" s="31"/>
      <c r="D719" s="31">
        <f t="shared" si="11"/>
        <v>192</v>
      </c>
      <c r="E719" s="31"/>
    </row>
    <row r="720" s="25" customFormat="1" ht="20.1" customHeight="1" spans="1:5">
      <c r="A720" s="32" t="s">
        <v>806</v>
      </c>
      <c r="B720" s="31">
        <f>SUM(B721:B723)</f>
        <v>3198</v>
      </c>
      <c r="C720" s="31">
        <f>SUM(C721:C723)</f>
        <v>900</v>
      </c>
      <c r="D720" s="31">
        <f t="shared" si="11"/>
        <v>4098</v>
      </c>
      <c r="E720" s="31"/>
    </row>
    <row r="721" s="25" customFormat="1" ht="15" customHeight="1" spans="1:5">
      <c r="A721" s="32" t="s">
        <v>807</v>
      </c>
      <c r="B721" s="31">
        <v>10</v>
      </c>
      <c r="C721" s="31"/>
      <c r="D721" s="31">
        <f t="shared" si="11"/>
        <v>10</v>
      </c>
      <c r="E721" s="31"/>
    </row>
    <row r="722" s="25" customFormat="1" ht="15" hidden="1" spans="1:5">
      <c r="A722" s="33" t="s">
        <v>808</v>
      </c>
      <c r="B722" s="31"/>
      <c r="C722" s="31"/>
      <c r="D722" s="31">
        <f t="shared" si="11"/>
        <v>0</v>
      </c>
      <c r="E722" s="31"/>
    </row>
    <row r="723" s="25" customFormat="1" ht="20.1" customHeight="1" spans="1:5">
      <c r="A723" s="32" t="s">
        <v>809</v>
      </c>
      <c r="B723" s="31">
        <v>3188</v>
      </c>
      <c r="C723" s="31">
        <v>900</v>
      </c>
      <c r="D723" s="31">
        <f t="shared" si="11"/>
        <v>4088</v>
      </c>
      <c r="E723" s="31"/>
    </row>
    <row r="724" s="25" customFormat="1" ht="20.1" customHeight="1" spans="1:5">
      <c r="A724" s="32" t="s">
        <v>810</v>
      </c>
      <c r="B724" s="31">
        <f>SUM(B725:B732)</f>
        <v>9750</v>
      </c>
      <c r="C724" s="31"/>
      <c r="D724" s="31">
        <f t="shared" si="11"/>
        <v>9750</v>
      </c>
      <c r="E724" s="31"/>
    </row>
    <row r="725" s="25" customFormat="1" ht="20.1" customHeight="1" spans="1:5">
      <c r="A725" s="32" t="s">
        <v>811</v>
      </c>
      <c r="B725" s="31">
        <v>6081</v>
      </c>
      <c r="C725" s="31"/>
      <c r="D725" s="31">
        <f t="shared" si="11"/>
        <v>6081</v>
      </c>
      <c r="E725" s="31"/>
    </row>
    <row r="726" s="25" customFormat="1" ht="20.1" customHeight="1" spans="1:5">
      <c r="A726" s="32" t="s">
        <v>812</v>
      </c>
      <c r="B726" s="31">
        <v>2900</v>
      </c>
      <c r="C726" s="31"/>
      <c r="D726" s="31">
        <f t="shared" si="11"/>
        <v>2900</v>
      </c>
      <c r="E726" s="31"/>
    </row>
    <row r="727" s="25" customFormat="1" ht="20.1" hidden="1" customHeight="1" spans="1:5">
      <c r="A727" s="33" t="s">
        <v>813</v>
      </c>
      <c r="B727" s="31">
        <v>0</v>
      </c>
      <c r="C727" s="31"/>
      <c r="D727" s="31">
        <f t="shared" si="11"/>
        <v>0</v>
      </c>
      <c r="E727" s="31"/>
    </row>
    <row r="728" s="25" customFormat="1" ht="20.1" hidden="1" customHeight="1" spans="1:5">
      <c r="A728" s="33" t="s">
        <v>814</v>
      </c>
      <c r="B728" s="31">
        <v>0</v>
      </c>
      <c r="C728" s="31"/>
      <c r="D728" s="31">
        <f t="shared" si="11"/>
        <v>0</v>
      </c>
      <c r="E728" s="31"/>
    </row>
    <row r="729" s="25" customFormat="1" ht="20.1" hidden="1" customHeight="1" spans="1:5">
      <c r="A729" s="33" t="s">
        <v>815</v>
      </c>
      <c r="B729" s="31">
        <v>0</v>
      </c>
      <c r="C729" s="31"/>
      <c r="D729" s="31">
        <f t="shared" si="11"/>
        <v>0</v>
      </c>
      <c r="E729" s="31"/>
    </row>
    <row r="730" s="25" customFormat="1" ht="20.1" customHeight="1" spans="1:5">
      <c r="A730" s="32" t="s">
        <v>816</v>
      </c>
      <c r="B730" s="31">
        <v>69</v>
      </c>
      <c r="C730" s="31"/>
      <c r="D730" s="31">
        <f t="shared" si="11"/>
        <v>69</v>
      </c>
      <c r="E730" s="31"/>
    </row>
    <row r="731" s="25" customFormat="1" ht="20.1" hidden="1" customHeight="1" spans="1:5">
      <c r="A731" s="33" t="s">
        <v>817</v>
      </c>
      <c r="B731" s="31">
        <v>0</v>
      </c>
      <c r="C731" s="31"/>
      <c r="D731" s="31">
        <f t="shared" si="11"/>
        <v>0</v>
      </c>
      <c r="E731" s="31"/>
    </row>
    <row r="732" s="25" customFormat="1" ht="20.1" customHeight="1" spans="1:5">
      <c r="A732" s="32" t="s">
        <v>818</v>
      </c>
      <c r="B732" s="31">
        <v>700</v>
      </c>
      <c r="C732" s="31"/>
      <c r="D732" s="31">
        <f t="shared" si="11"/>
        <v>700</v>
      </c>
      <c r="E732" s="31"/>
    </row>
    <row r="733" s="25" customFormat="1" ht="20.1" hidden="1" customHeight="1" spans="1:5">
      <c r="A733" s="33" t="s">
        <v>819</v>
      </c>
      <c r="B733" s="31">
        <f>SUM(B734:B737)</f>
        <v>0</v>
      </c>
      <c r="C733" s="31"/>
      <c r="D733" s="31">
        <f t="shared" si="11"/>
        <v>0</v>
      </c>
      <c r="E733" s="31"/>
    </row>
    <row r="734" s="25" customFormat="1" ht="20.1" hidden="1" customHeight="1" spans="1:5">
      <c r="A734" s="33" t="s">
        <v>820</v>
      </c>
      <c r="B734" s="31"/>
      <c r="C734" s="31"/>
      <c r="D734" s="31">
        <f t="shared" si="11"/>
        <v>0</v>
      </c>
      <c r="E734" s="31"/>
    </row>
    <row r="735" s="25" customFormat="1" ht="20.1" hidden="1" customHeight="1" spans="1:5">
      <c r="A735" s="33" t="s">
        <v>821</v>
      </c>
      <c r="B735" s="31"/>
      <c r="C735" s="31"/>
      <c r="D735" s="31">
        <f t="shared" si="11"/>
        <v>0</v>
      </c>
      <c r="E735" s="31"/>
    </row>
    <row r="736" s="25" customFormat="1" ht="15" hidden="1" spans="1:5">
      <c r="A736" s="33" t="s">
        <v>822</v>
      </c>
      <c r="B736" s="31"/>
      <c r="C736" s="31"/>
      <c r="D736" s="31">
        <f t="shared" si="11"/>
        <v>0</v>
      </c>
      <c r="E736" s="31"/>
    </row>
    <row r="737" s="25" customFormat="1" ht="20.1" hidden="1" customHeight="1" spans="1:5">
      <c r="A737" s="33" t="s">
        <v>823</v>
      </c>
      <c r="B737" s="31"/>
      <c r="C737" s="31"/>
      <c r="D737" s="31">
        <f t="shared" si="11"/>
        <v>0</v>
      </c>
      <c r="E737" s="31"/>
    </row>
    <row r="738" s="25" customFormat="1" ht="20.1" hidden="1" customHeight="1" spans="1:5">
      <c r="A738" s="33" t="s">
        <v>824</v>
      </c>
      <c r="B738" s="31">
        <f>SUM(B739:B744)</f>
        <v>0</v>
      </c>
      <c r="C738" s="31"/>
      <c r="D738" s="31">
        <f t="shared" si="11"/>
        <v>0</v>
      </c>
      <c r="E738" s="31"/>
    </row>
    <row r="739" s="25" customFormat="1" ht="20.1" hidden="1" customHeight="1" spans="1:5">
      <c r="A739" s="33" t="s">
        <v>825</v>
      </c>
      <c r="B739" s="31">
        <v>0</v>
      </c>
      <c r="C739" s="31"/>
      <c r="D739" s="31">
        <f t="shared" si="11"/>
        <v>0</v>
      </c>
      <c r="E739" s="31"/>
    </row>
    <row r="740" s="25" customFormat="1" ht="20.1" hidden="1" customHeight="1" spans="1:5">
      <c r="A740" s="33" t="s">
        <v>826</v>
      </c>
      <c r="B740" s="31"/>
      <c r="C740" s="31"/>
      <c r="D740" s="31">
        <f t="shared" si="11"/>
        <v>0</v>
      </c>
      <c r="E740" s="31"/>
    </row>
    <row r="741" s="25" customFormat="1" ht="20.1" hidden="1" customHeight="1" spans="1:5">
      <c r="A741" s="33" t="s">
        <v>827</v>
      </c>
      <c r="B741" s="31">
        <v>0</v>
      </c>
      <c r="C741" s="31"/>
      <c r="D741" s="31">
        <f t="shared" si="11"/>
        <v>0</v>
      </c>
      <c r="E741" s="31"/>
    </row>
    <row r="742" s="25" customFormat="1" ht="20.1" hidden="1" customHeight="1" spans="1:5">
      <c r="A742" s="33" t="s">
        <v>828</v>
      </c>
      <c r="B742" s="31">
        <v>0</v>
      </c>
      <c r="C742" s="31"/>
      <c r="D742" s="31">
        <f t="shared" si="11"/>
        <v>0</v>
      </c>
      <c r="E742" s="31"/>
    </row>
    <row r="743" s="25" customFormat="1" ht="20.1" hidden="1" customHeight="1" spans="1:5">
      <c r="A743" s="33" t="s">
        <v>829</v>
      </c>
      <c r="B743" s="31">
        <v>0</v>
      </c>
      <c r="C743" s="31"/>
      <c r="D743" s="31">
        <f t="shared" si="11"/>
        <v>0</v>
      </c>
      <c r="E743" s="31"/>
    </row>
    <row r="744" s="25" customFormat="1" ht="20.1" hidden="1" customHeight="1" spans="1:5">
      <c r="A744" s="33" t="s">
        <v>830</v>
      </c>
      <c r="B744" s="31">
        <v>0</v>
      </c>
      <c r="C744" s="31"/>
      <c r="D744" s="31">
        <f t="shared" si="11"/>
        <v>0</v>
      </c>
      <c r="E744" s="31"/>
    </row>
    <row r="745" s="25" customFormat="1" ht="20.1" hidden="1" customHeight="1" spans="1:5">
      <c r="A745" s="33" t="s">
        <v>831</v>
      </c>
      <c r="B745" s="31">
        <f>SUM(B746:B750)</f>
        <v>0</v>
      </c>
      <c r="C745" s="31"/>
      <c r="D745" s="31">
        <f t="shared" si="11"/>
        <v>0</v>
      </c>
      <c r="E745" s="31"/>
    </row>
    <row r="746" s="25" customFormat="1" ht="20.1" hidden="1" customHeight="1" spans="1:5">
      <c r="A746" s="33" t="s">
        <v>832</v>
      </c>
      <c r="B746" s="31"/>
      <c r="C746" s="31"/>
      <c r="D746" s="31">
        <f t="shared" si="11"/>
        <v>0</v>
      </c>
      <c r="E746" s="31"/>
    </row>
    <row r="747" s="25" customFormat="1" ht="20.1" hidden="1" customHeight="1" spans="1:5">
      <c r="A747" s="33" t="s">
        <v>833</v>
      </c>
      <c r="B747" s="31"/>
      <c r="C747" s="31"/>
      <c r="D747" s="31">
        <f t="shared" si="11"/>
        <v>0</v>
      </c>
      <c r="E747" s="31"/>
    </row>
    <row r="748" s="25" customFormat="1" ht="20.1" hidden="1" customHeight="1" spans="1:5">
      <c r="A748" s="33" t="s">
        <v>834</v>
      </c>
      <c r="B748" s="31"/>
      <c r="C748" s="31"/>
      <c r="D748" s="31">
        <f t="shared" si="11"/>
        <v>0</v>
      </c>
      <c r="E748" s="31"/>
    </row>
    <row r="749" s="25" customFormat="1" ht="20.1" hidden="1" customHeight="1" spans="1:5">
      <c r="A749" s="33" t="s">
        <v>835</v>
      </c>
      <c r="B749" s="31"/>
      <c r="C749" s="31"/>
      <c r="D749" s="31">
        <f t="shared" si="11"/>
        <v>0</v>
      </c>
      <c r="E749" s="31"/>
    </row>
    <row r="750" s="25" customFormat="1" ht="20.1" hidden="1" customHeight="1" spans="1:5">
      <c r="A750" s="33" t="s">
        <v>836</v>
      </c>
      <c r="B750" s="31"/>
      <c r="C750" s="31"/>
      <c r="D750" s="31">
        <f t="shared" si="11"/>
        <v>0</v>
      </c>
      <c r="E750" s="31"/>
    </row>
    <row r="751" s="25" customFormat="1" ht="20.1" hidden="1" customHeight="1" spans="1:5">
      <c r="A751" s="33" t="s">
        <v>837</v>
      </c>
      <c r="B751" s="31">
        <f>SUM(B752:B753)</f>
        <v>0</v>
      </c>
      <c r="C751" s="31"/>
      <c r="D751" s="31">
        <f t="shared" si="11"/>
        <v>0</v>
      </c>
      <c r="E751" s="31"/>
    </row>
    <row r="752" s="25" customFormat="1" ht="20.1" hidden="1" customHeight="1" spans="1:5">
      <c r="A752" s="33" t="s">
        <v>838</v>
      </c>
      <c r="B752" s="31"/>
      <c r="C752" s="31"/>
      <c r="D752" s="31">
        <f t="shared" si="11"/>
        <v>0</v>
      </c>
      <c r="E752" s="31"/>
    </row>
    <row r="753" s="25" customFormat="1" ht="20.1" hidden="1" customHeight="1" spans="1:5">
      <c r="A753" s="33" t="s">
        <v>839</v>
      </c>
      <c r="B753" s="31"/>
      <c r="C753" s="31"/>
      <c r="D753" s="31">
        <f t="shared" si="11"/>
        <v>0</v>
      </c>
      <c r="E753" s="31"/>
    </row>
    <row r="754" s="25" customFormat="1" ht="20.1" hidden="1" customHeight="1" spans="1:5">
      <c r="A754" s="33" t="s">
        <v>840</v>
      </c>
      <c r="B754" s="31">
        <f>SUM(B755:B756)</f>
        <v>0</v>
      </c>
      <c r="C754" s="31"/>
      <c r="D754" s="31">
        <f t="shared" si="11"/>
        <v>0</v>
      </c>
      <c r="E754" s="31"/>
    </row>
    <row r="755" s="25" customFormat="1" ht="15" hidden="1" spans="1:5">
      <c r="A755" s="33" t="s">
        <v>841</v>
      </c>
      <c r="B755" s="31"/>
      <c r="C755" s="31"/>
      <c r="D755" s="31">
        <f t="shared" si="11"/>
        <v>0</v>
      </c>
      <c r="E755" s="31"/>
    </row>
    <row r="756" s="25" customFormat="1" ht="15" hidden="1" spans="1:5">
      <c r="A756" s="33" t="s">
        <v>842</v>
      </c>
      <c r="B756" s="31"/>
      <c r="C756" s="31"/>
      <c r="D756" s="31">
        <f t="shared" si="11"/>
        <v>0</v>
      </c>
      <c r="E756" s="31"/>
    </row>
    <row r="757" s="25" customFormat="1" ht="15" hidden="1" spans="1:5">
      <c r="A757" s="33" t="s">
        <v>843</v>
      </c>
      <c r="B757" s="31">
        <v>0</v>
      </c>
      <c r="C757" s="31"/>
      <c r="D757" s="31">
        <f t="shared" si="11"/>
        <v>0</v>
      </c>
      <c r="E757" s="31"/>
    </row>
    <row r="758" s="25" customFormat="1" ht="15" hidden="1" spans="1:5">
      <c r="A758" s="33" t="s">
        <v>844</v>
      </c>
      <c r="B758" s="31"/>
      <c r="C758" s="31"/>
      <c r="D758" s="31">
        <f t="shared" si="11"/>
        <v>0</v>
      </c>
      <c r="E758" s="31"/>
    </row>
    <row r="759" s="25" customFormat="1" ht="15" hidden="1" spans="1:5">
      <c r="A759" s="33" t="s">
        <v>845</v>
      </c>
      <c r="B759" s="31">
        <f>SUM(B760:B764)</f>
        <v>0</v>
      </c>
      <c r="C759" s="31"/>
      <c r="D759" s="31">
        <f t="shared" si="11"/>
        <v>0</v>
      </c>
      <c r="E759" s="31"/>
    </row>
    <row r="760" s="25" customFormat="1" ht="15" hidden="1" spans="1:5">
      <c r="A760" s="33" t="s">
        <v>846</v>
      </c>
      <c r="B760" s="31"/>
      <c r="C760" s="31"/>
      <c r="D760" s="31">
        <f t="shared" si="11"/>
        <v>0</v>
      </c>
      <c r="E760" s="31"/>
    </row>
    <row r="761" s="25" customFormat="1" ht="15" hidden="1" spans="1:5">
      <c r="A761" s="33" t="s">
        <v>847</v>
      </c>
      <c r="B761" s="31"/>
      <c r="C761" s="31"/>
      <c r="D761" s="31">
        <f t="shared" si="11"/>
        <v>0</v>
      </c>
      <c r="E761" s="31"/>
    </row>
    <row r="762" s="25" customFormat="1" ht="15" hidden="1" spans="1:5">
      <c r="A762" s="33" t="s">
        <v>848</v>
      </c>
      <c r="B762" s="31"/>
      <c r="C762" s="31"/>
      <c r="D762" s="31">
        <f t="shared" si="11"/>
        <v>0</v>
      </c>
      <c r="E762" s="31"/>
    </row>
    <row r="763" s="25" customFormat="1" ht="15" hidden="1" spans="1:5">
      <c r="A763" s="33" t="s">
        <v>849</v>
      </c>
      <c r="B763" s="31"/>
      <c r="C763" s="31"/>
      <c r="D763" s="31">
        <f t="shared" si="11"/>
        <v>0</v>
      </c>
      <c r="E763" s="31"/>
    </row>
    <row r="764" s="25" customFormat="1" ht="20.1" hidden="1" customHeight="1" spans="1:5">
      <c r="A764" s="33" t="s">
        <v>850</v>
      </c>
      <c r="B764" s="31"/>
      <c r="C764" s="31"/>
      <c r="D764" s="31">
        <f t="shared" si="11"/>
        <v>0</v>
      </c>
      <c r="E764" s="31"/>
    </row>
    <row r="765" s="25" customFormat="1" ht="20.1" hidden="1" customHeight="1" spans="1:5">
      <c r="A765" s="33" t="s">
        <v>851</v>
      </c>
      <c r="B765" s="31">
        <v>0</v>
      </c>
      <c r="C765" s="31"/>
      <c r="D765" s="31">
        <f t="shared" si="11"/>
        <v>0</v>
      </c>
      <c r="E765" s="31"/>
    </row>
    <row r="766" s="25" customFormat="1" ht="20.1" hidden="1" customHeight="1" spans="1:5">
      <c r="A766" s="33" t="s">
        <v>852</v>
      </c>
      <c r="B766" s="31">
        <v>0</v>
      </c>
      <c r="C766" s="31"/>
      <c r="D766" s="31">
        <f t="shared" si="11"/>
        <v>0</v>
      </c>
      <c r="E766" s="31"/>
    </row>
    <row r="767" s="25" customFormat="1" ht="20.1" hidden="1" customHeight="1" spans="1:5">
      <c r="A767" s="33" t="s">
        <v>853</v>
      </c>
      <c r="B767" s="31">
        <f>SUM(B768:B781)</f>
        <v>0</v>
      </c>
      <c r="C767" s="31"/>
      <c r="D767" s="31">
        <f t="shared" si="11"/>
        <v>0</v>
      </c>
      <c r="E767" s="31"/>
    </row>
    <row r="768" s="25" customFormat="1" ht="20.1" hidden="1" customHeight="1" spans="1:5">
      <c r="A768" s="33" t="s">
        <v>291</v>
      </c>
      <c r="B768" s="31"/>
      <c r="C768" s="31"/>
      <c r="D768" s="31">
        <f t="shared" si="11"/>
        <v>0</v>
      </c>
      <c r="E768" s="31"/>
    </row>
    <row r="769" s="25" customFormat="1" ht="20.1" hidden="1" customHeight="1" spans="1:5">
      <c r="A769" s="33" t="s">
        <v>292</v>
      </c>
      <c r="B769" s="31"/>
      <c r="C769" s="31"/>
      <c r="D769" s="31">
        <f t="shared" si="11"/>
        <v>0</v>
      </c>
      <c r="E769" s="31"/>
    </row>
    <row r="770" s="25" customFormat="1" ht="20.1" hidden="1" customHeight="1" spans="1:5">
      <c r="A770" s="33" t="s">
        <v>293</v>
      </c>
      <c r="B770" s="31"/>
      <c r="C770" s="31"/>
      <c r="D770" s="31">
        <f t="shared" si="11"/>
        <v>0</v>
      </c>
      <c r="E770" s="31"/>
    </row>
    <row r="771" s="25" customFormat="1" ht="20.1" hidden="1" customHeight="1" spans="1:5">
      <c r="A771" s="33" t="s">
        <v>854</v>
      </c>
      <c r="B771" s="31"/>
      <c r="C771" s="31"/>
      <c r="D771" s="31">
        <f t="shared" si="11"/>
        <v>0</v>
      </c>
      <c r="E771" s="31"/>
    </row>
    <row r="772" s="25" customFormat="1" ht="20.1" hidden="1" customHeight="1" spans="1:5">
      <c r="A772" s="33" t="s">
        <v>855</v>
      </c>
      <c r="B772" s="31"/>
      <c r="C772" s="31"/>
      <c r="D772" s="31">
        <f t="shared" si="11"/>
        <v>0</v>
      </c>
      <c r="E772" s="31"/>
    </row>
    <row r="773" s="25" customFormat="1" ht="20.1" hidden="1" customHeight="1" spans="1:5">
      <c r="A773" s="33" t="s">
        <v>856</v>
      </c>
      <c r="B773" s="31"/>
      <c r="C773" s="31"/>
      <c r="D773" s="31">
        <f t="shared" si="11"/>
        <v>0</v>
      </c>
      <c r="E773" s="31"/>
    </row>
    <row r="774" s="25" customFormat="1" ht="20.1" hidden="1" customHeight="1" spans="1:5">
      <c r="A774" s="33" t="s">
        <v>857</v>
      </c>
      <c r="B774" s="31"/>
      <c r="C774" s="31"/>
      <c r="D774" s="31">
        <f t="shared" ref="D774:D837" si="12">B774+C774</f>
        <v>0</v>
      </c>
      <c r="E774" s="31"/>
    </row>
    <row r="775" s="25" customFormat="1" ht="20.1" hidden="1" customHeight="1" spans="1:5">
      <c r="A775" s="33" t="s">
        <v>858</v>
      </c>
      <c r="B775" s="31"/>
      <c r="C775" s="31"/>
      <c r="D775" s="31">
        <f t="shared" si="12"/>
        <v>0</v>
      </c>
      <c r="E775" s="31"/>
    </row>
    <row r="776" s="25" customFormat="1" ht="20.1" hidden="1" customHeight="1" spans="1:5">
      <c r="A776" s="33" t="s">
        <v>859</v>
      </c>
      <c r="B776" s="31"/>
      <c r="C776" s="31"/>
      <c r="D776" s="31">
        <f t="shared" si="12"/>
        <v>0</v>
      </c>
      <c r="E776" s="31"/>
    </row>
    <row r="777" s="25" customFormat="1" ht="20.1" hidden="1" customHeight="1" spans="1:5">
      <c r="A777" s="33" t="s">
        <v>860</v>
      </c>
      <c r="B777" s="31"/>
      <c r="C777" s="31"/>
      <c r="D777" s="31">
        <f t="shared" si="12"/>
        <v>0</v>
      </c>
      <c r="E777" s="31"/>
    </row>
    <row r="778" s="25" customFormat="1" ht="20.1" hidden="1" customHeight="1" spans="1:5">
      <c r="A778" s="33" t="s">
        <v>332</v>
      </c>
      <c r="B778" s="31"/>
      <c r="C778" s="31"/>
      <c r="D778" s="31">
        <f t="shared" si="12"/>
        <v>0</v>
      </c>
      <c r="E778" s="31"/>
    </row>
    <row r="779" s="25" customFormat="1" ht="20.1" hidden="1" customHeight="1" spans="1:5">
      <c r="A779" s="33" t="s">
        <v>861</v>
      </c>
      <c r="B779" s="31"/>
      <c r="C779" s="31"/>
      <c r="D779" s="31">
        <f t="shared" si="12"/>
        <v>0</v>
      </c>
      <c r="E779" s="31"/>
    </row>
    <row r="780" s="25" customFormat="1" ht="20.1" hidden="1" customHeight="1" spans="1:5">
      <c r="A780" s="33" t="s">
        <v>300</v>
      </c>
      <c r="B780" s="31"/>
      <c r="C780" s="31"/>
      <c r="D780" s="31">
        <f t="shared" si="12"/>
        <v>0</v>
      </c>
      <c r="E780" s="31"/>
    </row>
    <row r="781" s="25" customFormat="1" ht="20.1" hidden="1" customHeight="1" spans="1:5">
      <c r="A781" s="33" t="s">
        <v>862</v>
      </c>
      <c r="B781" s="31"/>
      <c r="C781" s="31"/>
      <c r="D781" s="31">
        <f t="shared" si="12"/>
        <v>0</v>
      </c>
      <c r="E781" s="31"/>
    </row>
    <row r="782" s="25" customFormat="1" ht="20.1" customHeight="1" spans="1:5">
      <c r="A782" s="32" t="s">
        <v>863</v>
      </c>
      <c r="B782" s="31">
        <v>8499</v>
      </c>
      <c r="C782" s="31"/>
      <c r="D782" s="31">
        <f t="shared" si="12"/>
        <v>8499</v>
      </c>
      <c r="E782" s="31"/>
    </row>
    <row r="783" s="25" customFormat="1" ht="20.1" customHeight="1" spans="1:5">
      <c r="A783" s="30" t="s">
        <v>864</v>
      </c>
      <c r="B783" s="31">
        <f>B784+B795+B796+B799+B800+B801</f>
        <v>21474</v>
      </c>
      <c r="C783" s="31">
        <f>C784+C795+C796+C799+C800+C801</f>
        <v>3100</v>
      </c>
      <c r="D783" s="31">
        <f t="shared" si="12"/>
        <v>24574</v>
      </c>
      <c r="E783" s="31"/>
    </row>
    <row r="784" s="25" customFormat="1" ht="20.1" customHeight="1" spans="1:5">
      <c r="A784" s="32" t="s">
        <v>865</v>
      </c>
      <c r="B784" s="31">
        <f>SUM(B785:B794)</f>
        <v>2920</v>
      </c>
      <c r="C784" s="31">
        <f>SUM(C785:C794)</f>
        <v>1500</v>
      </c>
      <c r="D784" s="31">
        <f t="shared" si="12"/>
        <v>4420</v>
      </c>
      <c r="E784" s="31"/>
    </row>
    <row r="785" s="25" customFormat="1" ht="20.1" customHeight="1" spans="1:5">
      <c r="A785" s="32" t="s">
        <v>291</v>
      </c>
      <c r="B785" s="31">
        <v>1106</v>
      </c>
      <c r="C785" s="31"/>
      <c r="D785" s="31">
        <f t="shared" si="12"/>
        <v>1106</v>
      </c>
      <c r="E785" s="31"/>
    </row>
    <row r="786" s="25" customFormat="1" ht="20.1" hidden="1" customHeight="1" spans="1:5">
      <c r="A786" s="33" t="s">
        <v>292</v>
      </c>
      <c r="B786" s="31">
        <v>0</v>
      </c>
      <c r="C786" s="31"/>
      <c r="D786" s="31">
        <f t="shared" si="12"/>
        <v>0</v>
      </c>
      <c r="E786" s="31"/>
    </row>
    <row r="787" s="25" customFormat="1" ht="20.1" hidden="1" customHeight="1" spans="1:5">
      <c r="A787" s="33" t="s">
        <v>293</v>
      </c>
      <c r="B787" s="31">
        <v>0</v>
      </c>
      <c r="C787" s="31"/>
      <c r="D787" s="31">
        <f t="shared" si="12"/>
        <v>0</v>
      </c>
      <c r="E787" s="31"/>
    </row>
    <row r="788" s="25" customFormat="1" ht="20.1" customHeight="1" spans="1:5">
      <c r="A788" s="32" t="s">
        <v>866</v>
      </c>
      <c r="B788" s="31">
        <v>470</v>
      </c>
      <c r="C788" s="31">
        <v>1000</v>
      </c>
      <c r="D788" s="31">
        <f t="shared" si="12"/>
        <v>1470</v>
      </c>
      <c r="E788" s="31"/>
    </row>
    <row r="789" s="25" customFormat="1" ht="20.1" customHeight="1" spans="1:5">
      <c r="A789" s="32" t="s">
        <v>867</v>
      </c>
      <c r="B789" s="31">
        <v>188</v>
      </c>
      <c r="C789" s="31"/>
      <c r="D789" s="31">
        <f t="shared" si="12"/>
        <v>188</v>
      </c>
      <c r="E789" s="31"/>
    </row>
    <row r="790" s="25" customFormat="1" ht="20.1" customHeight="1" spans="1:5">
      <c r="A790" s="32" t="s">
        <v>868</v>
      </c>
      <c r="B790" s="31">
        <v>49</v>
      </c>
      <c r="C790" s="31"/>
      <c r="D790" s="31">
        <f t="shared" si="12"/>
        <v>49</v>
      </c>
      <c r="E790" s="31"/>
    </row>
    <row r="791" s="25" customFormat="1" ht="20.1" customHeight="1" spans="1:5">
      <c r="A791" s="32" t="s">
        <v>869</v>
      </c>
      <c r="B791" s="31">
        <v>771</v>
      </c>
      <c r="C791" s="31"/>
      <c r="D791" s="31">
        <f t="shared" si="12"/>
        <v>771</v>
      </c>
      <c r="E791" s="31"/>
    </row>
    <row r="792" s="25" customFormat="1" ht="20.1" customHeight="1" spans="1:5">
      <c r="A792" s="32" t="s">
        <v>870</v>
      </c>
      <c r="B792" s="31">
        <v>336</v>
      </c>
      <c r="C792" s="31">
        <v>500</v>
      </c>
      <c r="D792" s="31">
        <f t="shared" si="12"/>
        <v>836</v>
      </c>
      <c r="E792" s="31"/>
    </row>
    <row r="793" s="25" customFormat="1" ht="20.1" hidden="1" customHeight="1" spans="1:5">
      <c r="A793" s="33" t="s">
        <v>871</v>
      </c>
      <c r="B793" s="31">
        <v>0</v>
      </c>
      <c r="C793" s="31"/>
      <c r="D793" s="31">
        <f t="shared" si="12"/>
        <v>0</v>
      </c>
      <c r="E793" s="31"/>
    </row>
    <row r="794" s="25" customFormat="1" ht="20.1" hidden="1" customHeight="1" spans="1:5">
      <c r="A794" s="33" t="s">
        <v>872</v>
      </c>
      <c r="B794" s="31">
        <v>0</v>
      </c>
      <c r="C794" s="31"/>
      <c r="D794" s="31">
        <f t="shared" si="12"/>
        <v>0</v>
      </c>
      <c r="E794" s="31"/>
    </row>
    <row r="795" s="25" customFormat="1" ht="20.1" hidden="1" customHeight="1" spans="1:5">
      <c r="A795" s="33" t="s">
        <v>873</v>
      </c>
      <c r="B795" s="31">
        <v>0</v>
      </c>
      <c r="C795" s="31"/>
      <c r="D795" s="31">
        <f t="shared" si="12"/>
        <v>0</v>
      </c>
      <c r="E795" s="31"/>
    </row>
    <row r="796" s="25" customFormat="1" ht="20.1" customHeight="1" spans="1:5">
      <c r="A796" s="32" t="s">
        <v>874</v>
      </c>
      <c r="B796" s="31">
        <f>SUM(B797:B798)</f>
        <v>18405</v>
      </c>
      <c r="C796" s="31">
        <f>SUM(C797:C798)</f>
        <v>1600</v>
      </c>
      <c r="D796" s="31">
        <f t="shared" si="12"/>
        <v>20005</v>
      </c>
      <c r="E796" s="31"/>
    </row>
    <row r="797" s="25" customFormat="1" ht="20.1" hidden="1" customHeight="1" spans="1:5">
      <c r="A797" s="33" t="s">
        <v>875</v>
      </c>
      <c r="B797" s="31">
        <v>0</v>
      </c>
      <c r="C797" s="31"/>
      <c r="D797" s="31">
        <f t="shared" si="12"/>
        <v>0</v>
      </c>
      <c r="E797" s="31"/>
    </row>
    <row r="798" s="25" customFormat="1" ht="20.1" customHeight="1" spans="1:5">
      <c r="A798" s="32" t="s">
        <v>876</v>
      </c>
      <c r="B798" s="31">
        <v>18405</v>
      </c>
      <c r="C798" s="31">
        <v>1600</v>
      </c>
      <c r="D798" s="31">
        <f t="shared" si="12"/>
        <v>20005</v>
      </c>
      <c r="E798" s="31"/>
    </row>
    <row r="799" s="25" customFormat="1" ht="20.1" hidden="1" customHeight="1" spans="1:5">
      <c r="A799" s="33" t="s">
        <v>877</v>
      </c>
      <c r="B799" s="31">
        <v>0</v>
      </c>
      <c r="C799" s="31"/>
      <c r="D799" s="31">
        <f t="shared" si="12"/>
        <v>0</v>
      </c>
      <c r="E799" s="31"/>
    </row>
    <row r="800" s="25" customFormat="1" ht="15" hidden="1" spans="1:5">
      <c r="A800" s="33" t="s">
        <v>878</v>
      </c>
      <c r="B800" s="31">
        <v>0</v>
      </c>
      <c r="C800" s="31"/>
      <c r="D800" s="31">
        <f t="shared" si="12"/>
        <v>0</v>
      </c>
      <c r="E800" s="31"/>
    </row>
    <row r="801" s="25" customFormat="1" ht="20.1" customHeight="1" spans="1:5">
      <c r="A801" s="32" t="s">
        <v>879</v>
      </c>
      <c r="B801" s="31">
        <v>149</v>
      </c>
      <c r="C801" s="31"/>
      <c r="D801" s="31">
        <f t="shared" si="12"/>
        <v>149</v>
      </c>
      <c r="E801" s="31"/>
    </row>
    <row r="802" s="25" customFormat="1" ht="20.1" customHeight="1" spans="1:5">
      <c r="A802" s="30" t="s">
        <v>880</v>
      </c>
      <c r="B802" s="31">
        <f>B803+B829+B854+B882+B893+B900+B907+B910</f>
        <v>28907</v>
      </c>
      <c r="C802" s="31">
        <f>C803+C829+C854+C882+C893+C900+C907+C910</f>
        <v>1700</v>
      </c>
      <c r="D802" s="31">
        <f t="shared" si="12"/>
        <v>30607</v>
      </c>
      <c r="E802" s="31"/>
    </row>
    <row r="803" s="25" customFormat="1" ht="20.1" customHeight="1" spans="1:5">
      <c r="A803" s="32" t="s">
        <v>881</v>
      </c>
      <c r="B803" s="31">
        <f>SUM(B804:B828)</f>
        <v>9152</v>
      </c>
      <c r="C803" s="31">
        <f>SUM(C804:C828)</f>
        <v>1500</v>
      </c>
      <c r="D803" s="31">
        <f t="shared" si="12"/>
        <v>10652</v>
      </c>
      <c r="E803" s="31"/>
    </row>
    <row r="804" s="25" customFormat="1" ht="20.1" customHeight="1" spans="1:5">
      <c r="A804" s="32" t="s">
        <v>291</v>
      </c>
      <c r="B804" s="31">
        <v>1118</v>
      </c>
      <c r="C804" s="31"/>
      <c r="D804" s="31">
        <f t="shared" si="12"/>
        <v>1118</v>
      </c>
      <c r="E804" s="31"/>
    </row>
    <row r="805" s="25" customFormat="1" ht="20.1" hidden="1" customHeight="1" spans="1:5">
      <c r="A805" s="33" t="s">
        <v>292</v>
      </c>
      <c r="B805" s="31">
        <v>0</v>
      </c>
      <c r="C805" s="31"/>
      <c r="D805" s="31">
        <f t="shared" si="12"/>
        <v>0</v>
      </c>
      <c r="E805" s="31"/>
    </row>
    <row r="806" s="25" customFormat="1" ht="20.1" hidden="1" customHeight="1" spans="1:5">
      <c r="A806" s="33" t="s">
        <v>293</v>
      </c>
      <c r="B806" s="31">
        <v>0</v>
      </c>
      <c r="C806" s="31"/>
      <c r="D806" s="31">
        <f t="shared" si="12"/>
        <v>0</v>
      </c>
      <c r="E806" s="31"/>
    </row>
    <row r="807" s="25" customFormat="1" ht="15" spans="1:5">
      <c r="A807" s="32" t="s">
        <v>300</v>
      </c>
      <c r="B807" s="31">
        <v>1399</v>
      </c>
      <c r="C807" s="31"/>
      <c r="D807" s="31">
        <f t="shared" si="12"/>
        <v>1399</v>
      </c>
      <c r="E807" s="31"/>
    </row>
    <row r="808" s="25" customFormat="1" ht="20.1" hidden="1" customHeight="1" spans="1:5">
      <c r="A808" s="33" t="s">
        <v>882</v>
      </c>
      <c r="B808" s="31">
        <v>0</v>
      </c>
      <c r="C808" s="31"/>
      <c r="D808" s="31">
        <f t="shared" si="12"/>
        <v>0</v>
      </c>
      <c r="E808" s="31"/>
    </row>
    <row r="809" s="25" customFormat="1" ht="20.1" customHeight="1" spans="1:5">
      <c r="A809" s="32" t="s">
        <v>883</v>
      </c>
      <c r="B809" s="31">
        <v>524</v>
      </c>
      <c r="C809" s="31">
        <v>1500</v>
      </c>
      <c r="D809" s="31">
        <f t="shared" si="12"/>
        <v>2024</v>
      </c>
      <c r="E809" s="31"/>
    </row>
    <row r="810" s="25" customFormat="1" ht="20.1" customHeight="1" spans="1:5">
      <c r="A810" s="32" t="s">
        <v>884</v>
      </c>
      <c r="B810" s="31">
        <v>78</v>
      </c>
      <c r="C810" s="31"/>
      <c r="D810" s="31">
        <f t="shared" si="12"/>
        <v>78</v>
      </c>
      <c r="E810" s="31"/>
    </row>
    <row r="811" s="25" customFormat="1" ht="20.1" customHeight="1" spans="1:5">
      <c r="A811" s="32" t="s">
        <v>885</v>
      </c>
      <c r="B811" s="31">
        <v>38</v>
      </c>
      <c r="C811" s="31"/>
      <c r="D811" s="31">
        <f t="shared" si="12"/>
        <v>38</v>
      </c>
      <c r="E811" s="31"/>
    </row>
    <row r="812" s="25" customFormat="1" ht="15" spans="1:5">
      <c r="A812" s="32" t="s">
        <v>886</v>
      </c>
      <c r="B812" s="31">
        <v>4</v>
      </c>
      <c r="C812" s="31"/>
      <c r="D812" s="31">
        <f t="shared" si="12"/>
        <v>4</v>
      </c>
      <c r="E812" s="31"/>
    </row>
    <row r="813" s="25" customFormat="1" ht="15" hidden="1" spans="1:5">
      <c r="A813" s="33" t="s">
        <v>887</v>
      </c>
      <c r="B813" s="31">
        <v>0</v>
      </c>
      <c r="C813" s="31"/>
      <c r="D813" s="31">
        <f t="shared" si="12"/>
        <v>0</v>
      </c>
      <c r="E813" s="31"/>
    </row>
    <row r="814" s="25" customFormat="1" ht="15" hidden="1" spans="1:5">
      <c r="A814" s="33" t="s">
        <v>888</v>
      </c>
      <c r="B814" s="31">
        <v>0</v>
      </c>
      <c r="C814" s="31"/>
      <c r="D814" s="31">
        <f t="shared" si="12"/>
        <v>0</v>
      </c>
      <c r="E814" s="31"/>
    </row>
    <row r="815" s="25" customFormat="1" ht="15" hidden="1" spans="1:5">
      <c r="A815" s="33" t="s">
        <v>889</v>
      </c>
      <c r="B815" s="31">
        <v>0</v>
      </c>
      <c r="C815" s="31"/>
      <c r="D815" s="31">
        <f t="shared" si="12"/>
        <v>0</v>
      </c>
      <c r="E815" s="31"/>
    </row>
    <row r="816" s="25" customFormat="1" ht="15" hidden="1" spans="1:5">
      <c r="A816" s="33" t="s">
        <v>890</v>
      </c>
      <c r="B816" s="31"/>
      <c r="C816" s="31"/>
      <c r="D816" s="31">
        <f t="shared" si="12"/>
        <v>0</v>
      </c>
      <c r="E816" s="31"/>
    </row>
    <row r="817" s="25" customFormat="1" ht="15" hidden="1" spans="1:5">
      <c r="A817" s="33" t="s">
        <v>891</v>
      </c>
      <c r="B817" s="31">
        <v>0</v>
      </c>
      <c r="C817" s="31"/>
      <c r="D817" s="31">
        <f t="shared" si="12"/>
        <v>0</v>
      </c>
      <c r="E817" s="31"/>
    </row>
    <row r="818" s="25" customFormat="1" ht="15" hidden="1" spans="1:5">
      <c r="A818" s="33" t="s">
        <v>892</v>
      </c>
      <c r="B818" s="31">
        <v>0</v>
      </c>
      <c r="C818" s="31"/>
      <c r="D818" s="31">
        <f t="shared" si="12"/>
        <v>0</v>
      </c>
      <c r="E818" s="31"/>
    </row>
    <row r="819" s="25" customFormat="1" ht="15" spans="1:5">
      <c r="A819" s="32" t="s">
        <v>893</v>
      </c>
      <c r="B819" s="31">
        <v>1103</v>
      </c>
      <c r="C819" s="31"/>
      <c r="D819" s="31">
        <f t="shared" si="12"/>
        <v>1103</v>
      </c>
      <c r="E819" s="31"/>
    </row>
    <row r="820" s="25" customFormat="1" ht="15" spans="1:5">
      <c r="A820" s="32" t="s">
        <v>894</v>
      </c>
      <c r="B820" s="31">
        <v>848</v>
      </c>
      <c r="C820" s="31"/>
      <c r="D820" s="31">
        <f t="shared" si="12"/>
        <v>848</v>
      </c>
      <c r="E820" s="31"/>
    </row>
    <row r="821" s="25" customFormat="1" ht="15" spans="1:5">
      <c r="A821" s="32" t="s">
        <v>895</v>
      </c>
      <c r="B821" s="31">
        <v>224</v>
      </c>
      <c r="C821" s="31"/>
      <c r="D821" s="31">
        <f t="shared" si="12"/>
        <v>224</v>
      </c>
      <c r="E821" s="31"/>
    </row>
    <row r="822" s="25" customFormat="1" ht="17.1" hidden="1" customHeight="1" spans="1:5">
      <c r="A822" s="33" t="s">
        <v>896</v>
      </c>
      <c r="B822" s="31">
        <v>0</v>
      </c>
      <c r="C822" s="31"/>
      <c r="D822" s="31">
        <f t="shared" si="12"/>
        <v>0</v>
      </c>
      <c r="E822" s="31"/>
    </row>
    <row r="823" s="25" customFormat="1" ht="15" customHeight="1" spans="1:5">
      <c r="A823" s="32" t="s">
        <v>897</v>
      </c>
      <c r="B823" s="31">
        <v>680</v>
      </c>
      <c r="C823" s="31"/>
      <c r="D823" s="31">
        <f t="shared" si="12"/>
        <v>680</v>
      </c>
      <c r="E823" s="31"/>
    </row>
    <row r="824" s="25" customFormat="1" ht="17.1" hidden="1" customHeight="1" spans="1:5">
      <c r="A824" s="33" t="s">
        <v>898</v>
      </c>
      <c r="B824" s="31">
        <v>0</v>
      </c>
      <c r="C824" s="31"/>
      <c r="D824" s="31">
        <f t="shared" si="12"/>
        <v>0</v>
      </c>
      <c r="E824" s="31"/>
    </row>
    <row r="825" s="25" customFormat="1" ht="12.95" customHeight="1" spans="1:5">
      <c r="A825" s="32" t="s">
        <v>899</v>
      </c>
      <c r="B825" s="31">
        <v>110</v>
      </c>
      <c r="C825" s="31"/>
      <c r="D825" s="31">
        <f t="shared" si="12"/>
        <v>110</v>
      </c>
      <c r="E825" s="31"/>
    </row>
    <row r="826" s="25" customFormat="1" ht="15" spans="1:5">
      <c r="A826" s="32" t="s">
        <v>900</v>
      </c>
      <c r="B826" s="31">
        <v>70</v>
      </c>
      <c r="C826" s="31"/>
      <c r="D826" s="31">
        <f t="shared" si="12"/>
        <v>70</v>
      </c>
      <c r="E826" s="31"/>
    </row>
    <row r="827" s="25" customFormat="1" ht="15" spans="1:5">
      <c r="A827" s="32" t="s">
        <v>901</v>
      </c>
      <c r="B827" s="31">
        <v>200</v>
      </c>
      <c r="C827" s="31"/>
      <c r="D827" s="31">
        <f t="shared" si="12"/>
        <v>200</v>
      </c>
      <c r="E827" s="31"/>
    </row>
    <row r="828" s="25" customFormat="1" ht="20.1" customHeight="1" spans="1:5">
      <c r="A828" s="32" t="s">
        <v>902</v>
      </c>
      <c r="B828" s="31">
        <v>2756</v>
      </c>
      <c r="C828" s="31"/>
      <c r="D828" s="31">
        <f t="shared" si="12"/>
        <v>2756</v>
      </c>
      <c r="E828" s="31"/>
    </row>
    <row r="829" s="25" customFormat="1" ht="20.1" customHeight="1" spans="1:5">
      <c r="A829" s="32" t="s">
        <v>903</v>
      </c>
      <c r="B829" s="31">
        <f>SUM(B830:B853)</f>
        <v>2549</v>
      </c>
      <c r="C829" s="31"/>
      <c r="D829" s="31">
        <f t="shared" si="12"/>
        <v>2549</v>
      </c>
      <c r="E829" s="31"/>
    </row>
    <row r="830" s="25" customFormat="1" ht="20.1" customHeight="1" spans="1:5">
      <c r="A830" s="32" t="s">
        <v>291</v>
      </c>
      <c r="B830" s="31">
        <v>230</v>
      </c>
      <c r="C830" s="31"/>
      <c r="D830" s="31">
        <f t="shared" si="12"/>
        <v>230</v>
      </c>
      <c r="E830" s="31"/>
    </row>
    <row r="831" s="25" customFormat="1" ht="20.1" hidden="1" customHeight="1" spans="1:5">
      <c r="A831" s="33" t="s">
        <v>292</v>
      </c>
      <c r="B831" s="31">
        <v>0</v>
      </c>
      <c r="C831" s="31"/>
      <c r="D831" s="31">
        <f t="shared" si="12"/>
        <v>0</v>
      </c>
      <c r="E831" s="31"/>
    </row>
    <row r="832" s="25" customFormat="1" ht="20.1" hidden="1" customHeight="1" spans="1:5">
      <c r="A832" s="33" t="s">
        <v>293</v>
      </c>
      <c r="B832" s="31">
        <v>0</v>
      </c>
      <c r="C832" s="31"/>
      <c r="D832" s="31">
        <f t="shared" si="12"/>
        <v>0</v>
      </c>
      <c r="E832" s="31"/>
    </row>
    <row r="833" s="25" customFormat="1" ht="20.1" customHeight="1" spans="1:5">
      <c r="A833" s="32" t="s">
        <v>904</v>
      </c>
      <c r="B833" s="31">
        <v>431</v>
      </c>
      <c r="C833" s="31"/>
      <c r="D833" s="31">
        <f t="shared" si="12"/>
        <v>431</v>
      </c>
      <c r="E833" s="31"/>
    </row>
    <row r="834" s="25" customFormat="1" ht="15" hidden="1" spans="1:5">
      <c r="A834" s="33" t="s">
        <v>905</v>
      </c>
      <c r="B834" s="31"/>
      <c r="C834" s="31"/>
      <c r="D834" s="31">
        <f t="shared" si="12"/>
        <v>0</v>
      </c>
      <c r="E834" s="31"/>
    </row>
    <row r="835" s="25" customFormat="1" ht="15" hidden="1" spans="1:5">
      <c r="A835" s="33" t="s">
        <v>906</v>
      </c>
      <c r="B835" s="31">
        <v>0</v>
      </c>
      <c r="C835" s="31"/>
      <c r="D835" s="31">
        <f t="shared" si="12"/>
        <v>0</v>
      </c>
      <c r="E835" s="31"/>
    </row>
    <row r="836" s="25" customFormat="1" ht="15" spans="1:5">
      <c r="A836" s="32" t="s">
        <v>907</v>
      </c>
      <c r="B836" s="31">
        <v>31</v>
      </c>
      <c r="C836" s="31"/>
      <c r="D836" s="31">
        <f t="shared" si="12"/>
        <v>31</v>
      </c>
      <c r="E836" s="31"/>
    </row>
    <row r="837" s="25" customFormat="1" ht="20.1" customHeight="1" spans="1:5">
      <c r="A837" s="32" t="s">
        <v>908</v>
      </c>
      <c r="B837" s="31">
        <v>235</v>
      </c>
      <c r="C837" s="31"/>
      <c r="D837" s="31">
        <f t="shared" si="12"/>
        <v>235</v>
      </c>
      <c r="E837" s="31"/>
    </row>
    <row r="838" s="25" customFormat="1" ht="20.1" hidden="1" customHeight="1" spans="1:5">
      <c r="A838" s="33" t="s">
        <v>909</v>
      </c>
      <c r="B838" s="31">
        <v>0</v>
      </c>
      <c r="C838" s="31"/>
      <c r="D838" s="31">
        <f t="shared" ref="D838:D901" si="13">B838+C838</f>
        <v>0</v>
      </c>
      <c r="E838" s="31"/>
    </row>
    <row r="839" s="25" customFormat="1" ht="20.1" customHeight="1" spans="1:5">
      <c r="A839" s="32" t="s">
        <v>910</v>
      </c>
      <c r="B839" s="31">
        <v>15</v>
      </c>
      <c r="C839" s="31"/>
      <c r="D839" s="31">
        <f t="shared" si="13"/>
        <v>15</v>
      </c>
      <c r="E839" s="31"/>
    </row>
    <row r="840" s="25" customFormat="1" ht="21" customHeight="1" spans="1:5">
      <c r="A840" s="32" t="s">
        <v>911</v>
      </c>
      <c r="B840" s="31">
        <v>500</v>
      </c>
      <c r="C840" s="31"/>
      <c r="D840" s="31">
        <f t="shared" si="13"/>
        <v>500</v>
      </c>
      <c r="E840" s="31"/>
    </row>
    <row r="841" s="25" customFormat="1" ht="23.1" hidden="1" customHeight="1" spans="1:5">
      <c r="A841" s="33" t="s">
        <v>912</v>
      </c>
      <c r="B841" s="31">
        <v>0</v>
      </c>
      <c r="C841" s="31"/>
      <c r="D841" s="31">
        <f t="shared" si="13"/>
        <v>0</v>
      </c>
      <c r="E841" s="31"/>
    </row>
    <row r="842" s="25" customFormat="1" ht="18" hidden="1" customHeight="1" spans="1:5">
      <c r="A842" s="33" t="s">
        <v>913</v>
      </c>
      <c r="B842" s="31">
        <v>0</v>
      </c>
      <c r="C842" s="31"/>
      <c r="D842" s="31">
        <f t="shared" si="13"/>
        <v>0</v>
      </c>
      <c r="E842" s="31"/>
    </row>
    <row r="843" s="25" customFormat="1" ht="17.1" hidden="1" customHeight="1" spans="1:5">
      <c r="A843" s="33" t="s">
        <v>914</v>
      </c>
      <c r="B843" s="31">
        <v>0</v>
      </c>
      <c r="C843" s="31"/>
      <c r="D843" s="31">
        <f t="shared" si="13"/>
        <v>0</v>
      </c>
      <c r="E843" s="31"/>
    </row>
    <row r="844" s="25" customFormat="1" ht="15" hidden="1" customHeight="1" spans="1:5">
      <c r="A844" s="33" t="s">
        <v>915</v>
      </c>
      <c r="B844" s="31">
        <v>0</v>
      </c>
      <c r="C844" s="31"/>
      <c r="D844" s="31">
        <f t="shared" si="13"/>
        <v>0</v>
      </c>
      <c r="E844" s="31"/>
    </row>
    <row r="845" s="25" customFormat="1" ht="18" hidden="1" customHeight="1" spans="1:5">
      <c r="A845" s="33" t="s">
        <v>916</v>
      </c>
      <c r="B845" s="31">
        <v>0</v>
      </c>
      <c r="C845" s="31"/>
      <c r="D845" s="31">
        <f t="shared" si="13"/>
        <v>0</v>
      </c>
      <c r="E845" s="31"/>
    </row>
    <row r="846" s="25" customFormat="1" ht="15.95" hidden="1" customHeight="1" spans="1:5">
      <c r="A846" s="33" t="s">
        <v>917</v>
      </c>
      <c r="B846" s="31">
        <v>0</v>
      </c>
      <c r="C846" s="31"/>
      <c r="D846" s="31">
        <f t="shared" si="13"/>
        <v>0</v>
      </c>
      <c r="E846" s="31"/>
    </row>
    <row r="847" s="25" customFormat="1" ht="15" hidden="1" customHeight="1" spans="1:5">
      <c r="A847" s="33" t="s">
        <v>918</v>
      </c>
      <c r="B847" s="31">
        <v>0</v>
      </c>
      <c r="C847" s="31"/>
      <c r="D847" s="31">
        <f t="shared" si="13"/>
        <v>0</v>
      </c>
      <c r="E847" s="31"/>
    </row>
    <row r="848" s="25" customFormat="1" ht="20.1" hidden="1" customHeight="1" spans="1:5">
      <c r="A848" s="33" t="s">
        <v>919</v>
      </c>
      <c r="B848" s="31">
        <v>0</v>
      </c>
      <c r="C848" s="31"/>
      <c r="D848" s="31">
        <f t="shared" si="13"/>
        <v>0</v>
      </c>
      <c r="E848" s="31"/>
    </row>
    <row r="849" s="25" customFormat="1" ht="20.1" customHeight="1" spans="1:5">
      <c r="A849" s="32" t="s">
        <v>920</v>
      </c>
      <c r="B849" s="31">
        <v>2</v>
      </c>
      <c r="C849" s="31"/>
      <c r="D849" s="31">
        <f t="shared" si="13"/>
        <v>2</v>
      </c>
      <c r="E849" s="31"/>
    </row>
    <row r="850" s="25" customFormat="1" ht="15" hidden="1" customHeight="1" spans="1:5">
      <c r="A850" s="33" t="s">
        <v>921</v>
      </c>
      <c r="B850" s="31">
        <v>0</v>
      </c>
      <c r="C850" s="31"/>
      <c r="D850" s="31">
        <f t="shared" si="13"/>
        <v>0</v>
      </c>
      <c r="E850" s="31"/>
    </row>
    <row r="851" s="25" customFormat="1" ht="17.1" hidden="1" customHeight="1" spans="1:5">
      <c r="A851" s="33" t="s">
        <v>922</v>
      </c>
      <c r="B851" s="31">
        <v>0</v>
      </c>
      <c r="C851" s="31"/>
      <c r="D851" s="31">
        <f t="shared" si="13"/>
        <v>0</v>
      </c>
      <c r="E851" s="31"/>
    </row>
    <row r="852" s="25" customFormat="1" ht="21.95" hidden="1" customHeight="1" spans="1:5">
      <c r="A852" s="33" t="s">
        <v>888</v>
      </c>
      <c r="B852" s="31">
        <v>0</v>
      </c>
      <c r="C852" s="31"/>
      <c r="D852" s="31">
        <f t="shared" si="13"/>
        <v>0</v>
      </c>
      <c r="E852" s="31"/>
    </row>
    <row r="853" s="25" customFormat="1" ht="20.1" customHeight="1" spans="1:5">
      <c r="A853" s="32" t="s">
        <v>923</v>
      </c>
      <c r="B853" s="31">
        <v>1105</v>
      </c>
      <c r="C853" s="31"/>
      <c r="D853" s="31">
        <f t="shared" si="13"/>
        <v>1105</v>
      </c>
      <c r="E853" s="31"/>
    </row>
    <row r="854" s="25" customFormat="1" ht="20.1" customHeight="1" spans="1:5">
      <c r="A854" s="32" t="s">
        <v>924</v>
      </c>
      <c r="B854" s="31">
        <f>SUM(B855:B881)</f>
        <v>4255</v>
      </c>
      <c r="C854" s="31">
        <f>SUM(C855:C881)</f>
        <v>200</v>
      </c>
      <c r="D854" s="31">
        <f t="shared" si="13"/>
        <v>4455</v>
      </c>
      <c r="E854" s="31"/>
    </row>
    <row r="855" s="25" customFormat="1" ht="15" spans="1:5">
      <c r="A855" s="32" t="s">
        <v>291</v>
      </c>
      <c r="B855" s="31">
        <v>404</v>
      </c>
      <c r="C855" s="31"/>
      <c r="D855" s="31">
        <f t="shared" si="13"/>
        <v>404</v>
      </c>
      <c r="E855" s="31"/>
    </row>
    <row r="856" s="25" customFormat="1" ht="15" hidden="1" spans="1:5">
      <c r="A856" s="33" t="s">
        <v>292</v>
      </c>
      <c r="B856" s="31">
        <v>0</v>
      </c>
      <c r="C856" s="31"/>
      <c r="D856" s="31">
        <f t="shared" si="13"/>
        <v>0</v>
      </c>
      <c r="E856" s="31"/>
    </row>
    <row r="857" s="25" customFormat="1" ht="15" hidden="1" spans="1:5">
      <c r="A857" s="33" t="s">
        <v>293</v>
      </c>
      <c r="B857" s="31">
        <v>0</v>
      </c>
      <c r="C857" s="31"/>
      <c r="D857" s="31">
        <f t="shared" si="13"/>
        <v>0</v>
      </c>
      <c r="E857" s="31"/>
    </row>
    <row r="858" s="25" customFormat="1" ht="20.1" customHeight="1" spans="1:5">
      <c r="A858" s="32" t="s">
        <v>925</v>
      </c>
      <c r="B858" s="31">
        <v>562</v>
      </c>
      <c r="C858" s="31"/>
      <c r="D858" s="31">
        <f t="shared" si="13"/>
        <v>562</v>
      </c>
      <c r="E858" s="31"/>
    </row>
    <row r="859" s="25" customFormat="1" ht="15" spans="1:5">
      <c r="A859" s="32" t="s">
        <v>926</v>
      </c>
      <c r="B859" s="31">
        <v>2000</v>
      </c>
      <c r="C859" s="31"/>
      <c r="D859" s="31">
        <f t="shared" si="13"/>
        <v>2000</v>
      </c>
      <c r="E859" s="31"/>
    </row>
    <row r="860" s="25" customFormat="1" ht="15" spans="1:5">
      <c r="A860" s="32" t="s">
        <v>927</v>
      </c>
      <c r="B860" s="31">
        <v>160</v>
      </c>
      <c r="C860" s="31"/>
      <c r="D860" s="31">
        <f t="shared" si="13"/>
        <v>160</v>
      </c>
      <c r="E860" s="31"/>
    </row>
    <row r="861" s="25" customFormat="1" ht="15" hidden="1" spans="1:5">
      <c r="A861" s="33" t="s">
        <v>928</v>
      </c>
      <c r="B861" s="31">
        <v>0</v>
      </c>
      <c r="C861" s="31"/>
      <c r="D861" s="31">
        <f t="shared" si="13"/>
        <v>0</v>
      </c>
      <c r="E861" s="31"/>
    </row>
    <row r="862" s="25" customFormat="1" ht="15" hidden="1" spans="1:5">
      <c r="A862" s="33" t="s">
        <v>929</v>
      </c>
      <c r="B862" s="31">
        <v>0</v>
      </c>
      <c r="C862" s="31"/>
      <c r="D862" s="31">
        <f t="shared" si="13"/>
        <v>0</v>
      </c>
      <c r="E862" s="31"/>
    </row>
    <row r="863" s="25" customFormat="1" ht="15" hidden="1" spans="1:5">
      <c r="A863" s="33" t="s">
        <v>930</v>
      </c>
      <c r="B863" s="31">
        <v>0</v>
      </c>
      <c r="C863" s="31"/>
      <c r="D863" s="31">
        <f t="shared" si="13"/>
        <v>0</v>
      </c>
      <c r="E863" s="31"/>
    </row>
    <row r="864" s="25" customFormat="1" ht="15" hidden="1" spans="1:5">
      <c r="A864" s="33" t="s">
        <v>931</v>
      </c>
      <c r="B864" s="31"/>
      <c r="C864" s="31"/>
      <c r="D864" s="31">
        <f t="shared" si="13"/>
        <v>0</v>
      </c>
      <c r="E864" s="31"/>
    </row>
    <row r="865" s="25" customFormat="1" ht="15" hidden="1" spans="1:5">
      <c r="A865" s="33" t="s">
        <v>932</v>
      </c>
      <c r="B865" s="31"/>
      <c r="C865" s="31"/>
      <c r="D865" s="31">
        <f t="shared" si="13"/>
        <v>0</v>
      </c>
      <c r="E865" s="31"/>
    </row>
    <row r="866" s="25" customFormat="1" ht="20.1" customHeight="1" spans="1:5">
      <c r="A866" s="32" t="s">
        <v>933</v>
      </c>
      <c r="B866" s="31">
        <v>3</v>
      </c>
      <c r="C866" s="31"/>
      <c r="D866" s="31">
        <f t="shared" si="13"/>
        <v>3</v>
      </c>
      <c r="E866" s="31"/>
    </row>
    <row r="867" s="25" customFormat="1" ht="20.1" hidden="1" customHeight="1" spans="1:5">
      <c r="A867" s="33" t="s">
        <v>934</v>
      </c>
      <c r="B867" s="31">
        <v>0</v>
      </c>
      <c r="C867" s="31"/>
      <c r="D867" s="31">
        <f t="shared" si="13"/>
        <v>0</v>
      </c>
      <c r="E867" s="31"/>
    </row>
    <row r="868" s="25" customFormat="1" ht="20.1" hidden="1" customHeight="1" spans="1:5">
      <c r="A868" s="33" t="s">
        <v>935</v>
      </c>
      <c r="B868" s="31">
        <v>0</v>
      </c>
      <c r="C868" s="31"/>
      <c r="D868" s="31">
        <f t="shared" si="13"/>
        <v>0</v>
      </c>
      <c r="E868" s="31"/>
    </row>
    <row r="869" s="25" customFormat="1" ht="20.1" hidden="1" customHeight="1" spans="1:5">
      <c r="A869" s="33" t="s">
        <v>936</v>
      </c>
      <c r="B869" s="31">
        <v>0</v>
      </c>
      <c r="C869" s="31"/>
      <c r="D869" s="31">
        <f t="shared" si="13"/>
        <v>0</v>
      </c>
      <c r="E869" s="31"/>
    </row>
    <row r="870" s="25" customFormat="1" ht="15.95" customHeight="1" spans="1:5">
      <c r="A870" s="32" t="s">
        <v>937</v>
      </c>
      <c r="B870" s="31">
        <v>30</v>
      </c>
      <c r="C870" s="31"/>
      <c r="D870" s="31">
        <f t="shared" si="13"/>
        <v>30</v>
      </c>
      <c r="E870" s="31"/>
    </row>
    <row r="871" s="25" customFormat="1" ht="17.1" hidden="1" customHeight="1" spans="1:5">
      <c r="A871" s="33" t="s">
        <v>938</v>
      </c>
      <c r="B871" s="31">
        <v>0</v>
      </c>
      <c r="C871" s="31"/>
      <c r="D871" s="31">
        <f t="shared" si="13"/>
        <v>0</v>
      </c>
      <c r="E871" s="31"/>
    </row>
    <row r="872" s="25" customFormat="1" ht="20.1" hidden="1" customHeight="1" spans="1:5">
      <c r="A872" s="33" t="s">
        <v>939</v>
      </c>
      <c r="B872" s="31">
        <v>0</v>
      </c>
      <c r="C872" s="31"/>
      <c r="D872" s="31">
        <f t="shared" si="13"/>
        <v>0</v>
      </c>
      <c r="E872" s="31"/>
    </row>
    <row r="873" s="25" customFormat="1" ht="17.1" hidden="1" customHeight="1" spans="1:5">
      <c r="A873" s="33" t="s">
        <v>940</v>
      </c>
      <c r="B873" s="31">
        <v>0</v>
      </c>
      <c r="C873" s="31"/>
      <c r="D873" s="31">
        <f t="shared" si="13"/>
        <v>0</v>
      </c>
      <c r="E873" s="31"/>
    </row>
    <row r="874" s="25" customFormat="1" ht="15.95" hidden="1" customHeight="1" spans="1:5">
      <c r="A874" s="33" t="s">
        <v>941</v>
      </c>
      <c r="B874" s="31">
        <v>0</v>
      </c>
      <c r="C874" s="31"/>
      <c r="D874" s="31">
        <f t="shared" si="13"/>
        <v>0</v>
      </c>
      <c r="E874" s="31"/>
    </row>
    <row r="875" s="25" customFormat="1" ht="14.1" hidden="1" customHeight="1" spans="1:5">
      <c r="A875" s="33" t="s">
        <v>942</v>
      </c>
      <c r="B875" s="31">
        <v>0</v>
      </c>
      <c r="C875" s="31"/>
      <c r="D875" s="31">
        <f t="shared" si="13"/>
        <v>0</v>
      </c>
      <c r="E875" s="31"/>
    </row>
    <row r="876" s="25" customFormat="1" ht="12" hidden="1" customHeight="1" spans="1:5">
      <c r="A876" s="33" t="s">
        <v>916</v>
      </c>
      <c r="B876" s="31">
        <v>0</v>
      </c>
      <c r="C876" s="31"/>
      <c r="D876" s="31">
        <f t="shared" si="13"/>
        <v>0</v>
      </c>
      <c r="E876" s="31"/>
    </row>
    <row r="877" s="25" customFormat="1" ht="14.1" hidden="1" customHeight="1" spans="1:5">
      <c r="A877" s="33" t="s">
        <v>943</v>
      </c>
      <c r="B877" s="31">
        <v>0</v>
      </c>
      <c r="C877" s="31"/>
      <c r="D877" s="31">
        <f t="shared" si="13"/>
        <v>0</v>
      </c>
      <c r="E877" s="31"/>
    </row>
    <row r="878" s="25" customFormat="1" ht="21" hidden="1" customHeight="1" spans="1:5">
      <c r="A878" s="33" t="s">
        <v>944</v>
      </c>
      <c r="B878" s="31">
        <v>0</v>
      </c>
      <c r="C878" s="31"/>
      <c r="D878" s="31">
        <f t="shared" si="13"/>
        <v>0</v>
      </c>
      <c r="E878" s="31"/>
    </row>
    <row r="879" s="25" customFormat="1" ht="15" hidden="1" customHeight="1" spans="1:5">
      <c r="A879" s="33" t="s">
        <v>945</v>
      </c>
      <c r="B879" s="31">
        <v>0</v>
      </c>
      <c r="C879" s="31"/>
      <c r="D879" s="31">
        <f t="shared" si="13"/>
        <v>0</v>
      </c>
      <c r="E879" s="31"/>
    </row>
    <row r="880" s="25" customFormat="1" ht="21" hidden="1" customHeight="1" spans="1:5">
      <c r="A880" s="33" t="s">
        <v>946</v>
      </c>
      <c r="B880" s="31">
        <v>0</v>
      </c>
      <c r="C880" s="31"/>
      <c r="D880" s="31">
        <f t="shared" si="13"/>
        <v>0</v>
      </c>
      <c r="E880" s="31"/>
    </row>
    <row r="881" s="25" customFormat="1" ht="20.1" customHeight="1" spans="1:5">
      <c r="A881" s="32" t="s">
        <v>947</v>
      </c>
      <c r="B881" s="31">
        <v>1096</v>
      </c>
      <c r="C881" s="31">
        <v>200</v>
      </c>
      <c r="D881" s="31">
        <f t="shared" si="13"/>
        <v>1296</v>
      </c>
      <c r="E881" s="31"/>
    </row>
    <row r="882" s="25" customFormat="1" ht="20.1" customHeight="1" spans="1:5">
      <c r="A882" s="32" t="s">
        <v>948</v>
      </c>
      <c r="B882" s="31">
        <f>SUM(B883:B892)</f>
        <v>5385</v>
      </c>
      <c r="C882" s="31"/>
      <c r="D882" s="31">
        <f t="shared" si="13"/>
        <v>5385</v>
      </c>
      <c r="E882" s="31"/>
    </row>
    <row r="883" s="25" customFormat="1" ht="15" hidden="1" spans="1:5">
      <c r="A883" s="33" t="s">
        <v>291</v>
      </c>
      <c r="B883" s="31"/>
      <c r="C883" s="31"/>
      <c r="D883" s="31">
        <f t="shared" si="13"/>
        <v>0</v>
      </c>
      <c r="E883" s="31"/>
    </row>
    <row r="884" s="25" customFormat="1" ht="20.1" hidden="1" customHeight="1" spans="1:5">
      <c r="A884" s="33" t="s">
        <v>292</v>
      </c>
      <c r="B884" s="31">
        <v>0</v>
      </c>
      <c r="C884" s="31"/>
      <c r="D884" s="31">
        <f t="shared" si="13"/>
        <v>0</v>
      </c>
      <c r="E884" s="31"/>
    </row>
    <row r="885" s="25" customFormat="1" ht="20.1" hidden="1" customHeight="1" spans="1:5">
      <c r="A885" s="33" t="s">
        <v>293</v>
      </c>
      <c r="B885" s="31">
        <v>0</v>
      </c>
      <c r="C885" s="31"/>
      <c r="D885" s="31">
        <f t="shared" si="13"/>
        <v>0</v>
      </c>
      <c r="E885" s="31"/>
    </row>
    <row r="886" s="25" customFormat="1" ht="15" hidden="1" spans="1:5">
      <c r="A886" s="33" t="s">
        <v>949</v>
      </c>
      <c r="B886" s="31">
        <v>0</v>
      </c>
      <c r="C886" s="31"/>
      <c r="D886" s="31">
        <f t="shared" si="13"/>
        <v>0</v>
      </c>
      <c r="E886" s="31"/>
    </row>
    <row r="887" s="25" customFormat="1" ht="15.95" customHeight="1" spans="1:5">
      <c r="A887" s="32" t="s">
        <v>950</v>
      </c>
      <c r="B887" s="31">
        <v>5330</v>
      </c>
      <c r="C887" s="31"/>
      <c r="D887" s="31">
        <f t="shared" si="13"/>
        <v>5330</v>
      </c>
      <c r="E887" s="31"/>
    </row>
    <row r="888" s="25" customFormat="1" ht="15" hidden="1" spans="1:5">
      <c r="A888" s="33" t="s">
        <v>951</v>
      </c>
      <c r="B888" s="31">
        <v>0</v>
      </c>
      <c r="C888" s="31"/>
      <c r="D888" s="31">
        <f t="shared" si="13"/>
        <v>0</v>
      </c>
      <c r="E888" s="31"/>
    </row>
    <row r="889" s="25" customFormat="1" ht="15" hidden="1" spans="1:5">
      <c r="A889" s="33" t="s">
        <v>952</v>
      </c>
      <c r="B889" s="31">
        <v>0</v>
      </c>
      <c r="C889" s="31"/>
      <c r="D889" s="31">
        <f t="shared" si="13"/>
        <v>0</v>
      </c>
      <c r="E889" s="31"/>
    </row>
    <row r="890" s="25" customFormat="1" ht="15" hidden="1" spans="1:5">
      <c r="A890" s="33" t="s">
        <v>953</v>
      </c>
      <c r="B890" s="31">
        <v>0</v>
      </c>
      <c r="C890" s="31"/>
      <c r="D890" s="31">
        <f t="shared" si="13"/>
        <v>0</v>
      </c>
      <c r="E890" s="31"/>
    </row>
    <row r="891" s="25" customFormat="1" ht="15" hidden="1" spans="1:5">
      <c r="A891" s="33" t="s">
        <v>954</v>
      </c>
      <c r="B891" s="31">
        <v>0</v>
      </c>
      <c r="C891" s="31"/>
      <c r="D891" s="31">
        <f t="shared" si="13"/>
        <v>0</v>
      </c>
      <c r="E891" s="31"/>
    </row>
    <row r="892" s="25" customFormat="1" ht="20.1" customHeight="1" spans="1:5">
      <c r="A892" s="32" t="s">
        <v>955</v>
      </c>
      <c r="B892" s="31">
        <v>55</v>
      </c>
      <c r="C892" s="31"/>
      <c r="D892" s="31">
        <f t="shared" si="13"/>
        <v>55</v>
      </c>
      <c r="E892" s="31"/>
    </row>
    <row r="893" s="25" customFormat="1" ht="20.1" customHeight="1" spans="1:5">
      <c r="A893" s="32" t="s">
        <v>956</v>
      </c>
      <c r="B893" s="31">
        <f>SUM(B894:B899)</f>
        <v>50</v>
      </c>
      <c r="C893" s="31"/>
      <c r="D893" s="31">
        <f t="shared" si="13"/>
        <v>50</v>
      </c>
      <c r="E893" s="31"/>
    </row>
    <row r="894" s="25" customFormat="1" ht="17.1" customHeight="1" spans="1:5">
      <c r="A894" s="32" t="s">
        <v>957</v>
      </c>
      <c r="B894" s="31">
        <v>50</v>
      </c>
      <c r="C894" s="31"/>
      <c r="D894" s="31">
        <f t="shared" si="13"/>
        <v>50</v>
      </c>
      <c r="E894" s="31"/>
    </row>
    <row r="895" s="25" customFormat="1" ht="15" hidden="1" customHeight="1" spans="1:5">
      <c r="A895" s="33" t="s">
        <v>958</v>
      </c>
      <c r="B895" s="31">
        <v>0</v>
      </c>
      <c r="C895" s="31"/>
      <c r="D895" s="31">
        <f t="shared" si="13"/>
        <v>0</v>
      </c>
      <c r="E895" s="31"/>
    </row>
    <row r="896" s="25" customFormat="1" ht="18" hidden="1" customHeight="1" spans="1:5">
      <c r="A896" s="33" t="s">
        <v>959</v>
      </c>
      <c r="B896" s="31">
        <v>0</v>
      </c>
      <c r="C896" s="31"/>
      <c r="D896" s="31">
        <f t="shared" si="13"/>
        <v>0</v>
      </c>
      <c r="E896" s="31"/>
    </row>
    <row r="897" s="25" customFormat="1" ht="17.1" hidden="1" customHeight="1" spans="1:5">
      <c r="A897" s="33" t="s">
        <v>960</v>
      </c>
      <c r="B897" s="31">
        <v>0</v>
      </c>
      <c r="C897" s="31"/>
      <c r="D897" s="31">
        <f t="shared" si="13"/>
        <v>0</v>
      </c>
      <c r="E897" s="31"/>
    </row>
    <row r="898" s="25" customFormat="1" ht="15.95" hidden="1" customHeight="1" spans="1:5">
      <c r="A898" s="33" t="s">
        <v>961</v>
      </c>
      <c r="B898" s="31">
        <v>0</v>
      </c>
      <c r="C898" s="31"/>
      <c r="D898" s="31">
        <f t="shared" si="13"/>
        <v>0</v>
      </c>
      <c r="E898" s="31"/>
    </row>
    <row r="899" s="25" customFormat="1" ht="20.1" hidden="1" customHeight="1" spans="1:5">
      <c r="A899" s="33" t="s">
        <v>962</v>
      </c>
      <c r="B899" s="31"/>
      <c r="C899" s="31"/>
      <c r="D899" s="31">
        <f t="shared" si="13"/>
        <v>0</v>
      </c>
      <c r="E899" s="31"/>
    </row>
    <row r="900" s="25" customFormat="1" ht="20.1" customHeight="1" spans="1:5">
      <c r="A900" s="32" t="s">
        <v>963</v>
      </c>
      <c r="B900" s="31">
        <f>SUM(B901:B906)</f>
        <v>7516</v>
      </c>
      <c r="C900" s="31"/>
      <c r="D900" s="31">
        <f t="shared" si="13"/>
        <v>7516</v>
      </c>
      <c r="E900" s="31"/>
    </row>
    <row r="901" s="25" customFormat="1" ht="18.95" hidden="1" customHeight="1" spans="1:5">
      <c r="A901" s="33" t="s">
        <v>964</v>
      </c>
      <c r="B901" s="31">
        <v>0</v>
      </c>
      <c r="C901" s="31"/>
      <c r="D901" s="31">
        <f t="shared" si="13"/>
        <v>0</v>
      </c>
      <c r="E901" s="31"/>
    </row>
    <row r="902" s="25" customFormat="1" ht="18" hidden="1" customHeight="1" spans="1:5">
      <c r="A902" s="33" t="s">
        <v>965</v>
      </c>
      <c r="B902" s="31">
        <v>0</v>
      </c>
      <c r="C902" s="31"/>
      <c r="D902" s="31">
        <f t="shared" ref="D902:D965" si="14">B902+C902</f>
        <v>0</v>
      </c>
      <c r="E902" s="31"/>
    </row>
    <row r="903" s="25" customFormat="1" ht="20.1" customHeight="1" spans="1:5">
      <c r="A903" s="32" t="s">
        <v>966</v>
      </c>
      <c r="B903" s="31">
        <v>4579</v>
      </c>
      <c r="C903" s="31"/>
      <c r="D903" s="31">
        <f t="shared" si="14"/>
        <v>4579</v>
      </c>
      <c r="E903" s="31"/>
    </row>
    <row r="904" s="25" customFormat="1" ht="20.1" hidden="1" customHeight="1" spans="1:5">
      <c r="A904" s="33" t="s">
        <v>967</v>
      </c>
      <c r="B904" s="31">
        <v>0</v>
      </c>
      <c r="C904" s="31"/>
      <c r="D904" s="31">
        <f t="shared" si="14"/>
        <v>0</v>
      </c>
      <c r="E904" s="31"/>
    </row>
    <row r="905" s="25" customFormat="1" ht="20.1" hidden="1" customHeight="1" spans="1:5">
      <c r="A905" s="33" t="s">
        <v>968</v>
      </c>
      <c r="B905" s="31">
        <v>0</v>
      </c>
      <c r="C905" s="31"/>
      <c r="D905" s="31">
        <f t="shared" si="14"/>
        <v>0</v>
      </c>
      <c r="E905" s="31"/>
    </row>
    <row r="906" s="25" customFormat="1" ht="20.1" customHeight="1" spans="1:5">
      <c r="A906" s="32" t="s">
        <v>969</v>
      </c>
      <c r="B906" s="31">
        <v>2937</v>
      </c>
      <c r="C906" s="31"/>
      <c r="D906" s="31">
        <f t="shared" si="14"/>
        <v>2937</v>
      </c>
      <c r="E906" s="31"/>
    </row>
    <row r="907" s="25" customFormat="1" ht="20.1" hidden="1" customHeight="1" spans="1:5">
      <c r="A907" s="33" t="s">
        <v>970</v>
      </c>
      <c r="B907" s="31">
        <f>SUM(B908:B909)</f>
        <v>0</v>
      </c>
      <c r="C907" s="31"/>
      <c r="D907" s="31">
        <f t="shared" si="14"/>
        <v>0</v>
      </c>
      <c r="E907" s="31"/>
    </row>
    <row r="908" s="25" customFormat="1" ht="20.1" hidden="1" customHeight="1" spans="1:5">
      <c r="A908" s="33" t="s">
        <v>971</v>
      </c>
      <c r="B908" s="31"/>
      <c r="C908" s="31"/>
      <c r="D908" s="31">
        <f t="shared" si="14"/>
        <v>0</v>
      </c>
      <c r="E908" s="31"/>
    </row>
    <row r="909" s="25" customFormat="1" ht="20.1" hidden="1" customHeight="1" spans="1:5">
      <c r="A909" s="33" t="s">
        <v>972</v>
      </c>
      <c r="B909" s="31"/>
      <c r="C909" s="31"/>
      <c r="D909" s="31">
        <f t="shared" si="14"/>
        <v>0</v>
      </c>
      <c r="E909" s="31"/>
    </row>
    <row r="910" s="25" customFormat="1" ht="20.1" hidden="1" customHeight="1" spans="1:5">
      <c r="A910" s="33" t="s">
        <v>973</v>
      </c>
      <c r="B910" s="31">
        <f>SUM(B911:B912)</f>
        <v>0</v>
      </c>
      <c r="C910" s="31"/>
      <c r="D910" s="31">
        <f t="shared" si="14"/>
        <v>0</v>
      </c>
      <c r="E910" s="31"/>
    </row>
    <row r="911" s="25" customFormat="1" ht="20.1" hidden="1" customHeight="1" spans="1:5">
      <c r="A911" s="33" t="s">
        <v>974</v>
      </c>
      <c r="B911" s="31">
        <v>0</v>
      </c>
      <c r="C911" s="31"/>
      <c r="D911" s="31">
        <f t="shared" si="14"/>
        <v>0</v>
      </c>
      <c r="E911" s="31"/>
    </row>
    <row r="912" s="25" customFormat="1" ht="20.1" hidden="1" customHeight="1" spans="1:5">
      <c r="A912" s="33" t="s">
        <v>975</v>
      </c>
      <c r="B912" s="31"/>
      <c r="C912" s="31"/>
      <c r="D912" s="31">
        <f t="shared" si="14"/>
        <v>0</v>
      </c>
      <c r="E912" s="31"/>
    </row>
    <row r="913" s="25" customFormat="1" ht="20.1" customHeight="1" spans="1:5">
      <c r="A913" s="30" t="s">
        <v>976</v>
      </c>
      <c r="B913" s="31">
        <f>B914+B937+B947+B957+B962+B969+B974</f>
        <v>38437</v>
      </c>
      <c r="C913" s="31">
        <f>C914+C937+C947+C957+C962+C969+C974</f>
        <v>8300</v>
      </c>
      <c r="D913" s="31">
        <f t="shared" si="14"/>
        <v>46737</v>
      </c>
      <c r="E913" s="31"/>
    </row>
    <row r="914" s="25" customFormat="1" ht="20.1" customHeight="1" spans="1:5">
      <c r="A914" s="32" t="s">
        <v>977</v>
      </c>
      <c r="B914" s="31">
        <f>SUM(B915:B936)</f>
        <v>33750</v>
      </c>
      <c r="C914" s="31">
        <f>SUM(C915:C936)</f>
        <v>8300</v>
      </c>
      <c r="D914" s="31">
        <f t="shared" si="14"/>
        <v>42050</v>
      </c>
      <c r="E914" s="31"/>
    </row>
    <row r="915" s="25" customFormat="1" ht="20.1" customHeight="1" spans="1:5">
      <c r="A915" s="32" t="s">
        <v>291</v>
      </c>
      <c r="B915" s="31">
        <v>254</v>
      </c>
      <c r="C915" s="31"/>
      <c r="D915" s="31">
        <f t="shared" si="14"/>
        <v>254</v>
      </c>
      <c r="E915" s="31"/>
    </row>
    <row r="916" s="25" customFormat="1" ht="20.1" customHeight="1" spans="1:5">
      <c r="A916" s="32" t="s">
        <v>292</v>
      </c>
      <c r="B916" s="31">
        <v>2</v>
      </c>
      <c r="C916" s="31"/>
      <c r="D916" s="31">
        <f t="shared" si="14"/>
        <v>2</v>
      </c>
      <c r="E916" s="31"/>
    </row>
    <row r="917" s="25" customFormat="1" ht="15.95" hidden="1" customHeight="1" spans="1:5">
      <c r="A917" s="33" t="s">
        <v>293</v>
      </c>
      <c r="B917" s="31">
        <v>0</v>
      </c>
      <c r="C917" s="31"/>
      <c r="D917" s="31">
        <f t="shared" si="14"/>
        <v>0</v>
      </c>
      <c r="E917" s="31"/>
    </row>
    <row r="918" s="25" customFormat="1" ht="15" spans="1:5">
      <c r="A918" s="32" t="s">
        <v>978</v>
      </c>
      <c r="B918" s="31">
        <v>18511</v>
      </c>
      <c r="C918" s="31">
        <v>8300</v>
      </c>
      <c r="D918" s="31">
        <f t="shared" si="14"/>
        <v>26811</v>
      </c>
      <c r="E918" s="31"/>
    </row>
    <row r="919" s="25" customFormat="1" ht="20.1" customHeight="1" spans="1:5">
      <c r="A919" s="32" t="s">
        <v>979</v>
      </c>
      <c r="B919" s="31">
        <v>4752</v>
      </c>
      <c r="C919" s="31"/>
      <c r="D919" s="31">
        <f t="shared" si="14"/>
        <v>4752</v>
      </c>
      <c r="E919" s="31"/>
    </row>
    <row r="920" s="25" customFormat="1" ht="21" hidden="1" customHeight="1" spans="1:5">
      <c r="A920" s="33" t="s">
        <v>980</v>
      </c>
      <c r="B920" s="31">
        <v>0</v>
      </c>
      <c r="C920" s="31"/>
      <c r="D920" s="31">
        <f t="shared" si="14"/>
        <v>0</v>
      </c>
      <c r="E920" s="31"/>
    </row>
    <row r="921" s="25" customFormat="1" ht="20.1" customHeight="1" spans="1:5">
      <c r="A921" s="32" t="s">
        <v>981</v>
      </c>
      <c r="B921" s="31">
        <v>719</v>
      </c>
      <c r="C921" s="31"/>
      <c r="D921" s="31">
        <f t="shared" si="14"/>
        <v>719</v>
      </c>
      <c r="E921" s="31"/>
    </row>
    <row r="922" s="25" customFormat="1" ht="12.95" hidden="1" customHeight="1" spans="1:5">
      <c r="A922" s="33" t="s">
        <v>982</v>
      </c>
      <c r="B922" s="31"/>
      <c r="C922" s="31"/>
      <c r="D922" s="31">
        <f t="shared" si="14"/>
        <v>0</v>
      </c>
      <c r="E922" s="31"/>
    </row>
    <row r="923" s="25" customFormat="1" ht="20.1" customHeight="1" spans="1:5">
      <c r="A923" s="32" t="s">
        <v>983</v>
      </c>
      <c r="B923" s="31">
        <v>645</v>
      </c>
      <c r="C923" s="31"/>
      <c r="D923" s="31">
        <f t="shared" si="14"/>
        <v>645</v>
      </c>
      <c r="E923" s="31"/>
    </row>
    <row r="924" s="25" customFormat="1" ht="20.1" hidden="1" customHeight="1" spans="1:5">
      <c r="A924" s="33" t="s">
        <v>984</v>
      </c>
      <c r="B924" s="31">
        <v>0</v>
      </c>
      <c r="C924" s="31"/>
      <c r="D924" s="31">
        <f t="shared" si="14"/>
        <v>0</v>
      </c>
      <c r="E924" s="31"/>
    </row>
    <row r="925" s="25" customFormat="1" ht="20.1" hidden="1" customHeight="1" spans="1:5">
      <c r="A925" s="33" t="s">
        <v>985</v>
      </c>
      <c r="B925" s="31">
        <v>0</v>
      </c>
      <c r="C925" s="31"/>
      <c r="D925" s="31">
        <f t="shared" si="14"/>
        <v>0</v>
      </c>
      <c r="E925" s="31"/>
    </row>
    <row r="926" s="25" customFormat="1" ht="20.1" hidden="1" customHeight="1" spans="1:5">
      <c r="A926" s="33" t="s">
        <v>986</v>
      </c>
      <c r="B926" s="31">
        <v>0</v>
      </c>
      <c r="C926" s="31"/>
      <c r="D926" s="31">
        <f t="shared" si="14"/>
        <v>0</v>
      </c>
      <c r="E926" s="31"/>
    </row>
    <row r="927" s="25" customFormat="1" ht="20.1" hidden="1" customHeight="1" spans="1:5">
      <c r="A927" s="33" t="s">
        <v>987</v>
      </c>
      <c r="B927" s="31">
        <v>0</v>
      </c>
      <c r="C927" s="31"/>
      <c r="D927" s="31">
        <f t="shared" si="14"/>
        <v>0</v>
      </c>
      <c r="E927" s="31"/>
    </row>
    <row r="928" s="25" customFormat="1" ht="20.1" hidden="1" customHeight="1" spans="1:5">
      <c r="A928" s="33" t="s">
        <v>988</v>
      </c>
      <c r="B928" s="31">
        <v>0</v>
      </c>
      <c r="C928" s="31"/>
      <c r="D928" s="31">
        <f t="shared" si="14"/>
        <v>0</v>
      </c>
      <c r="E928" s="31"/>
    </row>
    <row r="929" s="25" customFormat="1" ht="20.1" hidden="1" customHeight="1" spans="1:5">
      <c r="A929" s="33" t="s">
        <v>989</v>
      </c>
      <c r="B929" s="31">
        <v>0</v>
      </c>
      <c r="C929" s="31"/>
      <c r="D929" s="31">
        <f t="shared" si="14"/>
        <v>0</v>
      </c>
      <c r="E929" s="31"/>
    </row>
    <row r="930" s="25" customFormat="1" ht="20.1" hidden="1" customHeight="1" spans="1:5">
      <c r="A930" s="33" t="s">
        <v>990</v>
      </c>
      <c r="B930" s="31">
        <v>0</v>
      </c>
      <c r="C930" s="31"/>
      <c r="D930" s="31">
        <f t="shared" si="14"/>
        <v>0</v>
      </c>
      <c r="E930" s="31"/>
    </row>
    <row r="931" s="25" customFormat="1" ht="20.1" hidden="1" customHeight="1" spans="1:5">
      <c r="A931" s="33" t="s">
        <v>991</v>
      </c>
      <c r="B931" s="31">
        <v>0</v>
      </c>
      <c r="C931" s="31"/>
      <c r="D931" s="31">
        <f t="shared" si="14"/>
        <v>0</v>
      </c>
      <c r="E931" s="31"/>
    </row>
    <row r="932" s="25" customFormat="1" ht="20.1" hidden="1" customHeight="1" spans="1:5">
      <c r="A932" s="33" t="s">
        <v>992</v>
      </c>
      <c r="B932" s="31">
        <v>0</v>
      </c>
      <c r="C932" s="31"/>
      <c r="D932" s="31">
        <f t="shared" si="14"/>
        <v>0</v>
      </c>
      <c r="E932" s="31"/>
    </row>
    <row r="933" s="25" customFormat="1" ht="20.1" hidden="1" customHeight="1" spans="1:5">
      <c r="A933" s="33" t="s">
        <v>993</v>
      </c>
      <c r="B933" s="31">
        <v>0</v>
      </c>
      <c r="C933" s="31"/>
      <c r="D933" s="31">
        <f t="shared" si="14"/>
        <v>0</v>
      </c>
      <c r="E933" s="31"/>
    </row>
    <row r="934" s="25" customFormat="1" ht="20.1" hidden="1" customHeight="1" spans="1:5">
      <c r="A934" s="33" t="s">
        <v>994</v>
      </c>
      <c r="B934" s="31">
        <v>0</v>
      </c>
      <c r="C934" s="31"/>
      <c r="D934" s="31">
        <f t="shared" si="14"/>
        <v>0</v>
      </c>
      <c r="E934" s="31"/>
    </row>
    <row r="935" s="25" customFormat="1" ht="20.1" hidden="1" customHeight="1" spans="1:5">
      <c r="A935" s="33" t="s">
        <v>995</v>
      </c>
      <c r="B935" s="31">
        <v>0</v>
      </c>
      <c r="C935" s="31"/>
      <c r="D935" s="31">
        <f t="shared" si="14"/>
        <v>0</v>
      </c>
      <c r="E935" s="31"/>
    </row>
    <row r="936" s="25" customFormat="1" ht="20.1" customHeight="1" spans="1:5">
      <c r="A936" s="32" t="s">
        <v>996</v>
      </c>
      <c r="B936" s="31">
        <v>8867</v>
      </c>
      <c r="C936" s="31"/>
      <c r="D936" s="31">
        <f t="shared" si="14"/>
        <v>8867</v>
      </c>
      <c r="E936" s="31"/>
    </row>
    <row r="937" s="25" customFormat="1" ht="20.1" customHeight="1" spans="1:5">
      <c r="A937" s="32" t="s">
        <v>997</v>
      </c>
      <c r="B937" s="31">
        <f>SUM(B938:B946)</f>
        <v>138</v>
      </c>
      <c r="C937" s="31"/>
      <c r="D937" s="31">
        <f t="shared" si="14"/>
        <v>138</v>
      </c>
      <c r="E937" s="31"/>
    </row>
    <row r="938" s="25" customFormat="1" ht="20.1" hidden="1" customHeight="1" spans="1:5">
      <c r="A938" s="33" t="s">
        <v>291</v>
      </c>
      <c r="B938" s="31">
        <v>0</v>
      </c>
      <c r="C938" s="31"/>
      <c r="D938" s="31">
        <f t="shared" si="14"/>
        <v>0</v>
      </c>
      <c r="E938" s="31"/>
    </row>
    <row r="939" s="25" customFormat="1" ht="20.1" hidden="1" customHeight="1" spans="1:5">
      <c r="A939" s="33" t="s">
        <v>292</v>
      </c>
      <c r="B939" s="31">
        <v>0</v>
      </c>
      <c r="C939" s="31"/>
      <c r="D939" s="31">
        <f t="shared" si="14"/>
        <v>0</v>
      </c>
      <c r="E939" s="31"/>
    </row>
    <row r="940" s="25" customFormat="1" ht="20.1" hidden="1" customHeight="1" spans="1:5">
      <c r="A940" s="33" t="s">
        <v>293</v>
      </c>
      <c r="B940" s="31">
        <v>0</v>
      </c>
      <c r="C940" s="31"/>
      <c r="D940" s="31">
        <f t="shared" si="14"/>
        <v>0</v>
      </c>
      <c r="E940" s="31"/>
    </row>
    <row r="941" s="25" customFormat="1" ht="20.1" hidden="1" customHeight="1" spans="1:5">
      <c r="A941" s="33" t="s">
        <v>998</v>
      </c>
      <c r="B941" s="31">
        <v>0</v>
      </c>
      <c r="C941" s="31"/>
      <c r="D941" s="31">
        <f t="shared" si="14"/>
        <v>0</v>
      </c>
      <c r="E941" s="31"/>
    </row>
    <row r="942" s="25" customFormat="1" ht="20.1" hidden="1" customHeight="1" spans="1:5">
      <c r="A942" s="33" t="s">
        <v>999</v>
      </c>
      <c r="B942" s="31">
        <v>0</v>
      </c>
      <c r="C942" s="31"/>
      <c r="D942" s="31">
        <f t="shared" si="14"/>
        <v>0</v>
      </c>
      <c r="E942" s="31"/>
    </row>
    <row r="943" s="25" customFormat="1" ht="20.1" hidden="1" customHeight="1" spans="1:5">
      <c r="A943" s="33" t="s">
        <v>1000</v>
      </c>
      <c r="B943" s="31">
        <v>0</v>
      </c>
      <c r="C943" s="31"/>
      <c r="D943" s="31">
        <f t="shared" si="14"/>
        <v>0</v>
      </c>
      <c r="E943" s="31"/>
    </row>
    <row r="944" s="25" customFormat="1" ht="20.1" hidden="1" customHeight="1" spans="1:5">
      <c r="A944" s="33" t="s">
        <v>1001</v>
      </c>
      <c r="B944" s="31">
        <v>0</v>
      </c>
      <c r="C944" s="31"/>
      <c r="D944" s="31">
        <f t="shared" si="14"/>
        <v>0</v>
      </c>
      <c r="E944" s="31"/>
    </row>
    <row r="945" s="25" customFormat="1" ht="15" hidden="1" spans="1:5">
      <c r="A945" s="33" t="s">
        <v>1002</v>
      </c>
      <c r="B945" s="31"/>
      <c r="C945" s="31"/>
      <c r="D945" s="31">
        <f t="shared" si="14"/>
        <v>0</v>
      </c>
      <c r="E945" s="31"/>
    </row>
    <row r="946" s="25" customFormat="1" ht="15" spans="1:5">
      <c r="A946" s="32" t="s">
        <v>1003</v>
      </c>
      <c r="B946" s="31">
        <v>138</v>
      </c>
      <c r="C946" s="31"/>
      <c r="D946" s="31">
        <f t="shared" si="14"/>
        <v>138</v>
      </c>
      <c r="E946" s="31"/>
    </row>
    <row r="947" s="25" customFormat="1" ht="15" hidden="1" spans="1:5">
      <c r="A947" s="33" t="s">
        <v>1004</v>
      </c>
      <c r="B947" s="31">
        <f>SUM(B948:B956)</f>
        <v>0</v>
      </c>
      <c r="C947" s="31"/>
      <c r="D947" s="31">
        <f t="shared" si="14"/>
        <v>0</v>
      </c>
      <c r="E947" s="31"/>
    </row>
    <row r="948" s="25" customFormat="1" ht="15" hidden="1" spans="1:5">
      <c r="A948" s="33" t="s">
        <v>291</v>
      </c>
      <c r="B948" s="31"/>
      <c r="C948" s="31"/>
      <c r="D948" s="31">
        <f t="shared" si="14"/>
        <v>0</v>
      </c>
      <c r="E948" s="31"/>
    </row>
    <row r="949" s="25" customFormat="1" ht="15" hidden="1" spans="1:5">
      <c r="A949" s="33" t="s">
        <v>292</v>
      </c>
      <c r="B949" s="31"/>
      <c r="C949" s="31"/>
      <c r="D949" s="31">
        <f t="shared" si="14"/>
        <v>0</v>
      </c>
      <c r="E949" s="31"/>
    </row>
    <row r="950" s="25" customFormat="1" ht="15" hidden="1" spans="1:5">
      <c r="A950" s="33" t="s">
        <v>293</v>
      </c>
      <c r="B950" s="31"/>
      <c r="C950" s="31"/>
      <c r="D950" s="31">
        <f t="shared" si="14"/>
        <v>0</v>
      </c>
      <c r="E950" s="31"/>
    </row>
    <row r="951" s="25" customFormat="1" ht="15" hidden="1" spans="1:5">
      <c r="A951" s="33" t="s">
        <v>1005</v>
      </c>
      <c r="B951" s="31"/>
      <c r="C951" s="31"/>
      <c r="D951" s="31">
        <f t="shared" si="14"/>
        <v>0</v>
      </c>
      <c r="E951" s="31"/>
    </row>
    <row r="952" s="25" customFormat="1" ht="15" hidden="1" spans="1:5">
      <c r="A952" s="33" t="s">
        <v>1006</v>
      </c>
      <c r="B952" s="31"/>
      <c r="C952" s="31"/>
      <c r="D952" s="31">
        <f t="shared" si="14"/>
        <v>0</v>
      </c>
      <c r="E952" s="31"/>
    </row>
    <row r="953" s="25" customFormat="1" ht="15" hidden="1" spans="1:5">
      <c r="A953" s="33" t="s">
        <v>1007</v>
      </c>
      <c r="B953" s="31"/>
      <c r="C953" s="31"/>
      <c r="D953" s="31">
        <f t="shared" si="14"/>
        <v>0</v>
      </c>
      <c r="E953" s="31"/>
    </row>
    <row r="954" s="25" customFormat="1" ht="15" hidden="1" spans="1:5">
      <c r="A954" s="33" t="s">
        <v>1008</v>
      </c>
      <c r="B954" s="31"/>
      <c r="C954" s="31"/>
      <c r="D954" s="31">
        <f t="shared" si="14"/>
        <v>0</v>
      </c>
      <c r="E954" s="31"/>
    </row>
    <row r="955" s="25" customFormat="1" ht="15" hidden="1" spans="1:5">
      <c r="A955" s="33" t="s">
        <v>1009</v>
      </c>
      <c r="B955" s="31"/>
      <c r="C955" s="31"/>
      <c r="D955" s="31">
        <f t="shared" si="14"/>
        <v>0</v>
      </c>
      <c r="E955" s="31"/>
    </row>
    <row r="956" s="25" customFormat="1" ht="15" hidden="1" spans="1:5">
      <c r="A956" s="33" t="s">
        <v>1010</v>
      </c>
      <c r="B956" s="31"/>
      <c r="C956" s="31"/>
      <c r="D956" s="31">
        <f t="shared" si="14"/>
        <v>0</v>
      </c>
      <c r="E956" s="31"/>
    </row>
    <row r="957" s="25" customFormat="1" ht="15" hidden="1" spans="1:5">
      <c r="A957" s="33" t="s">
        <v>1011</v>
      </c>
      <c r="B957" s="31">
        <f>SUM(B958:B961)</f>
        <v>0</v>
      </c>
      <c r="C957" s="31"/>
      <c r="D957" s="31">
        <f t="shared" si="14"/>
        <v>0</v>
      </c>
      <c r="E957" s="31"/>
    </row>
    <row r="958" s="25" customFormat="1" ht="15" hidden="1" spans="1:5">
      <c r="A958" s="33" t="s">
        <v>1012</v>
      </c>
      <c r="B958" s="31"/>
      <c r="C958" s="31"/>
      <c r="D958" s="31">
        <f t="shared" si="14"/>
        <v>0</v>
      </c>
      <c r="E958" s="31"/>
    </row>
    <row r="959" s="25" customFormat="1" ht="15" hidden="1" spans="1:5">
      <c r="A959" s="33" t="s">
        <v>1013</v>
      </c>
      <c r="B959" s="31"/>
      <c r="C959" s="31"/>
      <c r="D959" s="31">
        <f t="shared" si="14"/>
        <v>0</v>
      </c>
      <c r="E959" s="31"/>
    </row>
    <row r="960" s="25" customFormat="1" ht="15" hidden="1" spans="1:5">
      <c r="A960" s="33" t="s">
        <v>1014</v>
      </c>
      <c r="B960" s="31"/>
      <c r="C960" s="31"/>
      <c r="D960" s="31">
        <f t="shared" si="14"/>
        <v>0</v>
      </c>
      <c r="E960" s="31"/>
    </row>
    <row r="961" s="25" customFormat="1" ht="15" hidden="1" spans="1:5">
      <c r="A961" s="33" t="s">
        <v>1015</v>
      </c>
      <c r="B961" s="31"/>
      <c r="C961" s="31"/>
      <c r="D961" s="31">
        <f t="shared" si="14"/>
        <v>0</v>
      </c>
      <c r="E961" s="31"/>
    </row>
    <row r="962" s="25" customFormat="1" ht="15" spans="1:5">
      <c r="A962" s="32" t="s">
        <v>1016</v>
      </c>
      <c r="B962" s="31">
        <f>SUM(B963:B968)</f>
        <v>77</v>
      </c>
      <c r="C962" s="31"/>
      <c r="D962" s="31">
        <f t="shared" si="14"/>
        <v>77</v>
      </c>
      <c r="E962" s="31"/>
    </row>
    <row r="963" s="25" customFormat="1" ht="15" hidden="1" spans="1:5">
      <c r="A963" s="33" t="s">
        <v>291</v>
      </c>
      <c r="B963" s="31"/>
      <c r="C963" s="31"/>
      <c r="D963" s="31">
        <f t="shared" si="14"/>
        <v>0</v>
      </c>
      <c r="E963" s="31"/>
    </row>
    <row r="964" s="25" customFormat="1" ht="15" hidden="1" spans="1:5">
      <c r="A964" s="33" t="s">
        <v>292</v>
      </c>
      <c r="B964" s="31"/>
      <c r="C964" s="31"/>
      <c r="D964" s="31">
        <f t="shared" si="14"/>
        <v>0</v>
      </c>
      <c r="E964" s="31"/>
    </row>
    <row r="965" s="25" customFormat="1" ht="15" hidden="1" spans="1:5">
      <c r="A965" s="33" t="s">
        <v>293</v>
      </c>
      <c r="B965" s="31"/>
      <c r="C965" s="31"/>
      <c r="D965" s="31">
        <f t="shared" si="14"/>
        <v>0</v>
      </c>
      <c r="E965" s="31"/>
    </row>
    <row r="966" s="25" customFormat="1" ht="15" hidden="1" spans="1:5">
      <c r="A966" s="33" t="s">
        <v>1002</v>
      </c>
      <c r="B966" s="31"/>
      <c r="C966" s="31"/>
      <c r="D966" s="31">
        <f t="shared" ref="D966:D1029" si="15">B966+C966</f>
        <v>0</v>
      </c>
      <c r="E966" s="31"/>
    </row>
    <row r="967" s="25" customFormat="1" ht="15" hidden="1" spans="1:5">
      <c r="A967" s="33" t="s">
        <v>1017</v>
      </c>
      <c r="B967" s="31"/>
      <c r="C967" s="31"/>
      <c r="D967" s="31">
        <f t="shared" si="15"/>
        <v>0</v>
      </c>
      <c r="E967" s="31"/>
    </row>
    <row r="968" s="25" customFormat="1" ht="15" spans="1:5">
      <c r="A968" s="32" t="s">
        <v>1018</v>
      </c>
      <c r="B968" s="31">
        <v>77</v>
      </c>
      <c r="C968" s="31"/>
      <c r="D968" s="31">
        <f t="shared" si="15"/>
        <v>77</v>
      </c>
      <c r="E968" s="31"/>
    </row>
    <row r="969" s="25" customFormat="1" ht="15" hidden="1" spans="1:5">
      <c r="A969" s="33" t="s">
        <v>1019</v>
      </c>
      <c r="B969" s="31">
        <f>SUM(B970:B973)</f>
        <v>0</v>
      </c>
      <c r="C969" s="31"/>
      <c r="D969" s="31">
        <f t="shared" si="15"/>
        <v>0</v>
      </c>
      <c r="E969" s="31"/>
    </row>
    <row r="970" s="25" customFormat="1" ht="15" hidden="1" spans="1:5">
      <c r="A970" s="33" t="s">
        <v>1020</v>
      </c>
      <c r="B970" s="31"/>
      <c r="C970" s="31"/>
      <c r="D970" s="31">
        <f t="shared" si="15"/>
        <v>0</v>
      </c>
      <c r="E970" s="31"/>
    </row>
    <row r="971" s="25" customFormat="1" ht="15" hidden="1" spans="1:5">
      <c r="A971" s="33" t="s">
        <v>1021</v>
      </c>
      <c r="B971" s="31">
        <v>0</v>
      </c>
      <c r="C971" s="31"/>
      <c r="D971" s="31">
        <f t="shared" si="15"/>
        <v>0</v>
      </c>
      <c r="E971" s="31"/>
    </row>
    <row r="972" s="25" customFormat="1" ht="15" hidden="1" spans="1:5">
      <c r="A972" s="33" t="s">
        <v>1022</v>
      </c>
      <c r="B972" s="31">
        <v>0</v>
      </c>
      <c r="C972" s="31"/>
      <c r="D972" s="31">
        <f t="shared" si="15"/>
        <v>0</v>
      </c>
      <c r="E972" s="31"/>
    </row>
    <row r="973" s="25" customFormat="1" ht="15" hidden="1" spans="1:5">
      <c r="A973" s="33" t="s">
        <v>1023</v>
      </c>
      <c r="B973" s="31"/>
      <c r="C973" s="31"/>
      <c r="D973" s="31">
        <f t="shared" si="15"/>
        <v>0</v>
      </c>
      <c r="E973" s="31"/>
    </row>
    <row r="974" s="25" customFormat="1" ht="20.1" customHeight="1" spans="1:5">
      <c r="A974" s="32" t="s">
        <v>1024</v>
      </c>
      <c r="B974" s="31">
        <f>SUM(B975:B976)</f>
        <v>4472</v>
      </c>
      <c r="C974" s="31"/>
      <c r="D974" s="31">
        <f t="shared" si="15"/>
        <v>4472</v>
      </c>
      <c r="E974" s="31"/>
    </row>
    <row r="975" s="25" customFormat="1" ht="20.1" customHeight="1" spans="1:5">
      <c r="A975" s="32" t="s">
        <v>1025</v>
      </c>
      <c r="B975" s="31">
        <v>4247</v>
      </c>
      <c r="C975" s="31"/>
      <c r="D975" s="31">
        <f t="shared" si="15"/>
        <v>4247</v>
      </c>
      <c r="E975" s="31"/>
    </row>
    <row r="976" s="25" customFormat="1" ht="20.1" customHeight="1" spans="1:5">
      <c r="A976" s="32" t="s">
        <v>1026</v>
      </c>
      <c r="B976" s="31">
        <v>225</v>
      </c>
      <c r="C976" s="31"/>
      <c r="D976" s="31">
        <f t="shared" si="15"/>
        <v>225</v>
      </c>
      <c r="E976" s="31"/>
    </row>
    <row r="977" s="25" customFormat="1" ht="20.1" customHeight="1" spans="1:5">
      <c r="A977" s="30" t="s">
        <v>1027</v>
      </c>
      <c r="B977" s="31">
        <f>B978+B988+B1004+B1009+B1020+B1027+B1035</f>
        <v>11980</v>
      </c>
      <c r="C977" s="31"/>
      <c r="D977" s="31">
        <f t="shared" si="15"/>
        <v>11980</v>
      </c>
      <c r="E977" s="31"/>
    </row>
    <row r="978" s="25" customFormat="1" ht="20.1" hidden="1" customHeight="1" spans="1:5">
      <c r="A978" s="33" t="s">
        <v>1028</v>
      </c>
      <c r="B978" s="31">
        <f>SUM(B979:B987)</f>
        <v>0</v>
      </c>
      <c r="C978" s="31"/>
      <c r="D978" s="31">
        <f t="shared" si="15"/>
        <v>0</v>
      </c>
      <c r="E978" s="31"/>
    </row>
    <row r="979" s="25" customFormat="1" ht="20.1" hidden="1" customHeight="1" spans="1:5">
      <c r="A979" s="33" t="s">
        <v>291</v>
      </c>
      <c r="B979" s="31"/>
      <c r="C979" s="31"/>
      <c r="D979" s="31">
        <f t="shared" si="15"/>
        <v>0</v>
      </c>
      <c r="E979" s="31"/>
    </row>
    <row r="980" s="25" customFormat="1" ht="20.1" hidden="1" customHeight="1" spans="1:5">
      <c r="A980" s="33" t="s">
        <v>292</v>
      </c>
      <c r="B980" s="31"/>
      <c r="C980" s="31"/>
      <c r="D980" s="31">
        <f t="shared" si="15"/>
        <v>0</v>
      </c>
      <c r="E980" s="31"/>
    </row>
    <row r="981" s="25" customFormat="1" ht="20.1" hidden="1" customHeight="1" spans="1:5">
      <c r="A981" s="33" t="s">
        <v>293</v>
      </c>
      <c r="B981" s="31"/>
      <c r="C981" s="31"/>
      <c r="D981" s="31">
        <f t="shared" si="15"/>
        <v>0</v>
      </c>
      <c r="E981" s="31"/>
    </row>
    <row r="982" s="25" customFormat="1" ht="20.1" hidden="1" customHeight="1" spans="1:5">
      <c r="A982" s="33" t="s">
        <v>1029</v>
      </c>
      <c r="B982" s="31"/>
      <c r="C982" s="31"/>
      <c r="D982" s="31">
        <f t="shared" si="15"/>
        <v>0</v>
      </c>
      <c r="E982" s="31"/>
    </row>
    <row r="983" s="25" customFormat="1" ht="20.1" hidden="1" customHeight="1" spans="1:5">
      <c r="A983" s="33" t="s">
        <v>1030</v>
      </c>
      <c r="B983" s="31"/>
      <c r="C983" s="31"/>
      <c r="D983" s="31">
        <f t="shared" si="15"/>
        <v>0</v>
      </c>
      <c r="E983" s="31"/>
    </row>
    <row r="984" s="25" customFormat="1" ht="20.1" hidden="1" customHeight="1" spans="1:5">
      <c r="A984" s="33" t="s">
        <v>1031</v>
      </c>
      <c r="B984" s="31"/>
      <c r="C984" s="31"/>
      <c r="D984" s="31">
        <f t="shared" si="15"/>
        <v>0</v>
      </c>
      <c r="E984" s="31"/>
    </row>
    <row r="985" s="25" customFormat="1" ht="20.1" hidden="1" customHeight="1" spans="1:5">
      <c r="A985" s="33" t="s">
        <v>1032</v>
      </c>
      <c r="B985" s="31"/>
      <c r="C985" s="31"/>
      <c r="D985" s="31">
        <f t="shared" si="15"/>
        <v>0</v>
      </c>
      <c r="E985" s="31"/>
    </row>
    <row r="986" s="25" customFormat="1" ht="20.1" hidden="1" customHeight="1" spans="1:5">
      <c r="A986" s="33" t="s">
        <v>1033</v>
      </c>
      <c r="B986" s="31"/>
      <c r="C986" s="31"/>
      <c r="D986" s="31">
        <f t="shared" si="15"/>
        <v>0</v>
      </c>
      <c r="E986" s="31"/>
    </row>
    <row r="987" s="25" customFormat="1" ht="20.1" hidden="1" customHeight="1" spans="1:5">
      <c r="A987" s="33" t="s">
        <v>1034</v>
      </c>
      <c r="B987" s="31"/>
      <c r="C987" s="31"/>
      <c r="D987" s="31">
        <f t="shared" si="15"/>
        <v>0</v>
      </c>
      <c r="E987" s="31"/>
    </row>
    <row r="988" s="25" customFormat="1" ht="20.1" hidden="1" customHeight="1" spans="1:5">
      <c r="A988" s="33" t="s">
        <v>1035</v>
      </c>
      <c r="B988" s="31">
        <f>SUM(B989:B1003)</f>
        <v>0</v>
      </c>
      <c r="C988" s="31"/>
      <c r="D988" s="31">
        <f t="shared" si="15"/>
        <v>0</v>
      </c>
      <c r="E988" s="31"/>
    </row>
    <row r="989" s="25" customFormat="1" ht="20.1" hidden="1" customHeight="1" spans="1:5">
      <c r="A989" s="33" t="s">
        <v>291</v>
      </c>
      <c r="B989" s="31"/>
      <c r="C989" s="31"/>
      <c r="D989" s="31">
        <f t="shared" si="15"/>
        <v>0</v>
      </c>
      <c r="E989" s="31"/>
    </row>
    <row r="990" s="25" customFormat="1" ht="20.1" hidden="1" customHeight="1" spans="1:5">
      <c r="A990" s="33" t="s">
        <v>292</v>
      </c>
      <c r="B990" s="31"/>
      <c r="C990" s="31"/>
      <c r="D990" s="31">
        <f t="shared" si="15"/>
        <v>0</v>
      </c>
      <c r="E990" s="31"/>
    </row>
    <row r="991" s="25" customFormat="1" ht="20.1" hidden="1" customHeight="1" spans="1:5">
      <c r="A991" s="33" t="s">
        <v>293</v>
      </c>
      <c r="B991" s="31"/>
      <c r="C991" s="31"/>
      <c r="D991" s="31">
        <f t="shared" si="15"/>
        <v>0</v>
      </c>
      <c r="E991" s="31"/>
    </row>
    <row r="992" s="25" customFormat="1" ht="20.1" hidden="1" customHeight="1" spans="1:5">
      <c r="A992" s="33" t="s">
        <v>1036</v>
      </c>
      <c r="B992" s="31"/>
      <c r="C992" s="31"/>
      <c r="D992" s="31">
        <f t="shared" si="15"/>
        <v>0</v>
      </c>
      <c r="E992" s="31"/>
    </row>
    <row r="993" s="25" customFormat="1" ht="20.1" hidden="1" customHeight="1" spans="1:5">
      <c r="A993" s="33" t="s">
        <v>1037</v>
      </c>
      <c r="B993" s="31"/>
      <c r="C993" s="31"/>
      <c r="D993" s="31">
        <f t="shared" si="15"/>
        <v>0</v>
      </c>
      <c r="E993" s="31"/>
    </row>
    <row r="994" s="25" customFormat="1" ht="20.1" hidden="1" customHeight="1" spans="1:5">
      <c r="A994" s="33" t="s">
        <v>1038</v>
      </c>
      <c r="B994" s="31"/>
      <c r="C994" s="31"/>
      <c r="D994" s="31">
        <f t="shared" si="15"/>
        <v>0</v>
      </c>
      <c r="E994" s="31"/>
    </row>
    <row r="995" s="25" customFormat="1" ht="20.1" hidden="1" customHeight="1" spans="1:5">
      <c r="A995" s="33" t="s">
        <v>1039</v>
      </c>
      <c r="B995" s="31"/>
      <c r="C995" s="31"/>
      <c r="D995" s="31">
        <f t="shared" si="15"/>
        <v>0</v>
      </c>
      <c r="E995" s="31"/>
    </row>
    <row r="996" s="25" customFormat="1" ht="20.1" hidden="1" customHeight="1" spans="1:5">
      <c r="A996" s="33" t="s">
        <v>1040</v>
      </c>
      <c r="B996" s="31"/>
      <c r="C996" s="31"/>
      <c r="D996" s="31">
        <f t="shared" si="15"/>
        <v>0</v>
      </c>
      <c r="E996" s="31"/>
    </row>
    <row r="997" s="25" customFormat="1" ht="20.1" hidden="1" customHeight="1" spans="1:5">
      <c r="A997" s="33" t="s">
        <v>1041</v>
      </c>
      <c r="B997" s="31"/>
      <c r="C997" s="31"/>
      <c r="D997" s="31">
        <f t="shared" si="15"/>
        <v>0</v>
      </c>
      <c r="E997" s="31"/>
    </row>
    <row r="998" s="25" customFormat="1" ht="20.1" hidden="1" customHeight="1" spans="1:5">
      <c r="A998" s="33" t="s">
        <v>1042</v>
      </c>
      <c r="B998" s="31"/>
      <c r="C998" s="31"/>
      <c r="D998" s="31">
        <f t="shared" si="15"/>
        <v>0</v>
      </c>
      <c r="E998" s="31"/>
    </row>
    <row r="999" s="25" customFormat="1" ht="20.1" hidden="1" customHeight="1" spans="1:5">
      <c r="A999" s="33" t="s">
        <v>1043</v>
      </c>
      <c r="B999" s="31"/>
      <c r="C999" s="31"/>
      <c r="D999" s="31">
        <f t="shared" si="15"/>
        <v>0</v>
      </c>
      <c r="E999" s="31"/>
    </row>
    <row r="1000" s="25" customFormat="1" ht="20.1" hidden="1" customHeight="1" spans="1:5">
      <c r="A1000" s="33" t="s">
        <v>1044</v>
      </c>
      <c r="B1000" s="31"/>
      <c r="C1000" s="31"/>
      <c r="D1000" s="31">
        <f t="shared" si="15"/>
        <v>0</v>
      </c>
      <c r="E1000" s="31"/>
    </row>
    <row r="1001" s="25" customFormat="1" ht="20.1" hidden="1" customHeight="1" spans="1:5">
      <c r="A1001" s="33" t="s">
        <v>1045</v>
      </c>
      <c r="B1001" s="31"/>
      <c r="C1001" s="31"/>
      <c r="D1001" s="31">
        <f t="shared" si="15"/>
        <v>0</v>
      </c>
      <c r="E1001" s="31"/>
    </row>
    <row r="1002" s="25" customFormat="1" ht="20.1" hidden="1" customHeight="1" spans="1:5">
      <c r="A1002" s="33" t="s">
        <v>1046</v>
      </c>
      <c r="B1002" s="31"/>
      <c r="C1002" s="31"/>
      <c r="D1002" s="31">
        <f t="shared" si="15"/>
        <v>0</v>
      </c>
      <c r="E1002" s="31"/>
    </row>
    <row r="1003" s="25" customFormat="1" ht="20.1" hidden="1" customHeight="1" spans="1:5">
      <c r="A1003" s="33" t="s">
        <v>1047</v>
      </c>
      <c r="B1003" s="31"/>
      <c r="C1003" s="31"/>
      <c r="D1003" s="31">
        <f t="shared" si="15"/>
        <v>0</v>
      </c>
      <c r="E1003" s="31"/>
    </row>
    <row r="1004" s="25" customFormat="1" ht="20.1" hidden="1" customHeight="1" spans="1:5">
      <c r="A1004" s="33" t="s">
        <v>1048</v>
      </c>
      <c r="B1004" s="31">
        <f>SUM(B1005:B1008)</f>
        <v>0</v>
      </c>
      <c r="C1004" s="31"/>
      <c r="D1004" s="31">
        <f t="shared" si="15"/>
        <v>0</v>
      </c>
      <c r="E1004" s="31"/>
    </row>
    <row r="1005" s="25" customFormat="1" ht="20.1" hidden="1" customHeight="1" spans="1:5">
      <c r="A1005" s="33" t="s">
        <v>291</v>
      </c>
      <c r="B1005" s="31"/>
      <c r="C1005" s="31"/>
      <c r="D1005" s="31">
        <f t="shared" si="15"/>
        <v>0</v>
      </c>
      <c r="E1005" s="31"/>
    </row>
    <row r="1006" s="25" customFormat="1" ht="20.1" hidden="1" customHeight="1" spans="1:5">
      <c r="A1006" s="33" t="s">
        <v>292</v>
      </c>
      <c r="B1006" s="31"/>
      <c r="C1006" s="31"/>
      <c r="D1006" s="31">
        <f t="shared" si="15"/>
        <v>0</v>
      </c>
      <c r="E1006" s="31"/>
    </row>
    <row r="1007" s="25" customFormat="1" ht="20.1" hidden="1" customHeight="1" spans="1:5">
      <c r="A1007" s="33" t="s">
        <v>293</v>
      </c>
      <c r="B1007" s="31"/>
      <c r="C1007" s="31"/>
      <c r="D1007" s="31">
        <f t="shared" si="15"/>
        <v>0</v>
      </c>
      <c r="E1007" s="31"/>
    </row>
    <row r="1008" s="25" customFormat="1" ht="20.1" hidden="1" customHeight="1" spans="1:5">
      <c r="A1008" s="33" t="s">
        <v>1049</v>
      </c>
      <c r="B1008" s="31"/>
      <c r="C1008" s="31"/>
      <c r="D1008" s="31">
        <f t="shared" si="15"/>
        <v>0</v>
      </c>
      <c r="E1008" s="31"/>
    </row>
    <row r="1009" s="25" customFormat="1" ht="20.1" customHeight="1" spans="1:5">
      <c r="A1009" s="32" t="s">
        <v>1050</v>
      </c>
      <c r="B1009" s="31">
        <f>SUM(B1010:B1019)</f>
        <v>1389</v>
      </c>
      <c r="C1009" s="31"/>
      <c r="D1009" s="31">
        <f t="shared" si="15"/>
        <v>1389</v>
      </c>
      <c r="E1009" s="31"/>
    </row>
    <row r="1010" s="25" customFormat="1" ht="20.1" customHeight="1" spans="1:5">
      <c r="A1010" s="32" t="s">
        <v>291</v>
      </c>
      <c r="B1010" s="31">
        <v>577</v>
      </c>
      <c r="C1010" s="31"/>
      <c r="D1010" s="31">
        <f t="shared" si="15"/>
        <v>577</v>
      </c>
      <c r="E1010" s="31"/>
    </row>
    <row r="1011" s="25" customFormat="1" ht="20.1" hidden="1" customHeight="1" spans="1:5">
      <c r="A1011" s="33" t="s">
        <v>292</v>
      </c>
      <c r="B1011" s="31">
        <v>0</v>
      </c>
      <c r="C1011" s="31"/>
      <c r="D1011" s="31">
        <f t="shared" si="15"/>
        <v>0</v>
      </c>
      <c r="E1011" s="31"/>
    </row>
    <row r="1012" s="25" customFormat="1" ht="20.1" hidden="1" customHeight="1" spans="1:5">
      <c r="A1012" s="33" t="s">
        <v>293</v>
      </c>
      <c r="B1012" s="31">
        <v>0</v>
      </c>
      <c r="C1012" s="31"/>
      <c r="D1012" s="31">
        <f t="shared" si="15"/>
        <v>0</v>
      </c>
      <c r="E1012" s="31"/>
    </row>
    <row r="1013" s="25" customFormat="1" ht="20.1" hidden="1" customHeight="1" spans="1:5">
      <c r="A1013" s="33" t="s">
        <v>1051</v>
      </c>
      <c r="B1013" s="31">
        <v>0</v>
      </c>
      <c r="C1013" s="31"/>
      <c r="D1013" s="31">
        <f t="shared" si="15"/>
        <v>0</v>
      </c>
      <c r="E1013" s="31"/>
    </row>
    <row r="1014" s="25" customFormat="1" ht="20.1" hidden="1" customHeight="1" spans="1:5">
      <c r="A1014" s="33" t="s">
        <v>1052</v>
      </c>
      <c r="B1014" s="31">
        <v>0</v>
      </c>
      <c r="C1014" s="31"/>
      <c r="D1014" s="31">
        <f t="shared" si="15"/>
        <v>0</v>
      </c>
      <c r="E1014" s="31"/>
    </row>
    <row r="1015" s="25" customFormat="1" ht="20.1" hidden="1" customHeight="1" spans="1:5">
      <c r="A1015" s="33" t="s">
        <v>1053</v>
      </c>
      <c r="B1015" s="31">
        <v>0</v>
      </c>
      <c r="C1015" s="31"/>
      <c r="D1015" s="31">
        <f t="shared" si="15"/>
        <v>0</v>
      </c>
      <c r="E1015" s="31"/>
    </row>
    <row r="1016" s="25" customFormat="1" ht="20.1" hidden="1" customHeight="1" spans="1:5">
      <c r="A1016" s="33" t="s">
        <v>1054</v>
      </c>
      <c r="B1016" s="31">
        <v>0</v>
      </c>
      <c r="C1016" s="31"/>
      <c r="D1016" s="31">
        <f t="shared" si="15"/>
        <v>0</v>
      </c>
      <c r="E1016" s="31"/>
    </row>
    <row r="1017" s="25" customFormat="1" ht="20.1" hidden="1" customHeight="1" spans="1:5">
      <c r="A1017" s="33" t="s">
        <v>1055</v>
      </c>
      <c r="B1017" s="31">
        <v>0</v>
      </c>
      <c r="C1017" s="31"/>
      <c r="D1017" s="31">
        <f t="shared" si="15"/>
        <v>0</v>
      </c>
      <c r="E1017" s="31"/>
    </row>
    <row r="1018" s="25" customFormat="1" ht="20.1" hidden="1" customHeight="1" spans="1:5">
      <c r="A1018" s="33" t="s">
        <v>300</v>
      </c>
      <c r="B1018" s="31">
        <v>0</v>
      </c>
      <c r="C1018" s="31"/>
      <c r="D1018" s="31">
        <f t="shared" si="15"/>
        <v>0</v>
      </c>
      <c r="E1018" s="31"/>
    </row>
    <row r="1019" s="25" customFormat="1" ht="20.1" customHeight="1" spans="1:5">
      <c r="A1019" s="32" t="s">
        <v>1056</v>
      </c>
      <c r="B1019" s="31">
        <v>812</v>
      </c>
      <c r="C1019" s="31"/>
      <c r="D1019" s="31">
        <f t="shared" si="15"/>
        <v>812</v>
      </c>
      <c r="E1019" s="31"/>
    </row>
    <row r="1020" s="25" customFormat="1" ht="20.1" customHeight="1" spans="1:5">
      <c r="A1020" s="32" t="s">
        <v>1057</v>
      </c>
      <c r="B1020" s="31">
        <f>SUM(B1021:B1026)</f>
        <v>7591</v>
      </c>
      <c r="C1020" s="31"/>
      <c r="D1020" s="31">
        <f t="shared" si="15"/>
        <v>7591</v>
      </c>
      <c r="E1020" s="31"/>
    </row>
    <row r="1021" s="25" customFormat="1" ht="20.1" customHeight="1" spans="1:5">
      <c r="A1021" s="32" t="s">
        <v>291</v>
      </c>
      <c r="B1021" s="31">
        <v>235</v>
      </c>
      <c r="C1021" s="31"/>
      <c r="D1021" s="31">
        <f t="shared" si="15"/>
        <v>235</v>
      </c>
      <c r="E1021" s="31"/>
    </row>
    <row r="1022" s="25" customFormat="1" ht="20.1" hidden="1" customHeight="1" spans="1:5">
      <c r="A1022" s="33" t="s">
        <v>292</v>
      </c>
      <c r="B1022" s="31">
        <v>0</v>
      </c>
      <c r="C1022" s="31"/>
      <c r="D1022" s="31">
        <f t="shared" si="15"/>
        <v>0</v>
      </c>
      <c r="E1022" s="31"/>
    </row>
    <row r="1023" s="25" customFormat="1" ht="20.1" hidden="1" customHeight="1" spans="1:5">
      <c r="A1023" s="33" t="s">
        <v>293</v>
      </c>
      <c r="B1023" s="31">
        <v>0</v>
      </c>
      <c r="C1023" s="31"/>
      <c r="D1023" s="31">
        <f t="shared" si="15"/>
        <v>0</v>
      </c>
      <c r="E1023" s="31"/>
    </row>
    <row r="1024" s="25" customFormat="1" ht="20.1" hidden="1" customHeight="1" spans="1:5">
      <c r="A1024" s="33" t="s">
        <v>1058</v>
      </c>
      <c r="B1024" s="31">
        <v>0</v>
      </c>
      <c r="C1024" s="31"/>
      <c r="D1024" s="31">
        <f t="shared" si="15"/>
        <v>0</v>
      </c>
      <c r="E1024" s="31"/>
    </row>
    <row r="1025" s="25" customFormat="1" ht="20.1" hidden="1" customHeight="1" spans="1:5">
      <c r="A1025" s="33" t="s">
        <v>1059</v>
      </c>
      <c r="B1025" s="31">
        <v>0</v>
      </c>
      <c r="C1025" s="31"/>
      <c r="D1025" s="31">
        <f t="shared" si="15"/>
        <v>0</v>
      </c>
      <c r="E1025" s="31"/>
    </row>
    <row r="1026" s="25" customFormat="1" ht="20.1" customHeight="1" spans="1:5">
      <c r="A1026" s="32" t="s">
        <v>1060</v>
      </c>
      <c r="B1026" s="31">
        <v>7356</v>
      </c>
      <c r="C1026" s="31"/>
      <c r="D1026" s="31">
        <f t="shared" si="15"/>
        <v>7356</v>
      </c>
      <c r="E1026" s="31"/>
    </row>
    <row r="1027" s="25" customFormat="1" ht="20.1" customHeight="1" spans="1:5">
      <c r="A1027" s="32" t="s">
        <v>1061</v>
      </c>
      <c r="B1027" s="31">
        <f>SUM(B1028:B1034)</f>
        <v>400</v>
      </c>
      <c r="C1027" s="31"/>
      <c r="D1027" s="31">
        <f t="shared" si="15"/>
        <v>400</v>
      </c>
      <c r="E1027" s="31"/>
    </row>
    <row r="1028" s="25" customFormat="1" ht="20.1" hidden="1" customHeight="1" spans="1:5">
      <c r="A1028" s="33" t="s">
        <v>291</v>
      </c>
      <c r="B1028" s="31">
        <v>0</v>
      </c>
      <c r="C1028" s="31"/>
      <c r="D1028" s="31">
        <f t="shared" si="15"/>
        <v>0</v>
      </c>
      <c r="E1028" s="31"/>
    </row>
    <row r="1029" s="25" customFormat="1" ht="20.1" hidden="1" customHeight="1" spans="1:5">
      <c r="A1029" s="33" t="s">
        <v>292</v>
      </c>
      <c r="B1029" s="31">
        <v>0</v>
      </c>
      <c r="C1029" s="31"/>
      <c r="D1029" s="31">
        <f t="shared" si="15"/>
        <v>0</v>
      </c>
      <c r="E1029" s="31"/>
    </row>
    <row r="1030" s="25" customFormat="1" ht="20.1" hidden="1" customHeight="1" spans="1:5">
      <c r="A1030" s="33" t="s">
        <v>293</v>
      </c>
      <c r="B1030" s="31">
        <v>0</v>
      </c>
      <c r="C1030" s="31"/>
      <c r="D1030" s="31">
        <f t="shared" ref="D1030:D1093" si="16">B1030+C1030</f>
        <v>0</v>
      </c>
      <c r="E1030" s="31"/>
    </row>
    <row r="1031" s="25" customFormat="1" ht="20.1" hidden="1" customHeight="1" spans="1:5">
      <c r="A1031" s="33" t="s">
        <v>1062</v>
      </c>
      <c r="B1031" s="31">
        <v>0</v>
      </c>
      <c r="C1031" s="31"/>
      <c r="D1031" s="31">
        <f t="shared" si="16"/>
        <v>0</v>
      </c>
      <c r="E1031" s="31"/>
    </row>
    <row r="1032" s="25" customFormat="1" ht="20.1" customHeight="1" spans="1:5">
      <c r="A1032" s="32" t="s">
        <v>1063</v>
      </c>
      <c r="B1032" s="31">
        <v>400</v>
      </c>
      <c r="C1032" s="31"/>
      <c r="D1032" s="31">
        <f t="shared" si="16"/>
        <v>400</v>
      </c>
      <c r="E1032" s="31"/>
    </row>
    <row r="1033" s="25" customFormat="1" ht="20.1" hidden="1" customHeight="1" spans="1:5">
      <c r="A1033" s="33" t="s">
        <v>1064</v>
      </c>
      <c r="B1033" s="31">
        <v>0</v>
      </c>
      <c r="C1033" s="31"/>
      <c r="D1033" s="31">
        <f t="shared" si="16"/>
        <v>0</v>
      </c>
      <c r="E1033" s="31"/>
    </row>
    <row r="1034" s="25" customFormat="1" ht="20.1" hidden="1" customHeight="1" spans="1:5">
      <c r="A1034" s="33" t="s">
        <v>1065</v>
      </c>
      <c r="B1034" s="31">
        <v>0</v>
      </c>
      <c r="C1034" s="31"/>
      <c r="D1034" s="31">
        <f t="shared" si="16"/>
        <v>0</v>
      </c>
      <c r="E1034" s="31"/>
    </row>
    <row r="1035" s="25" customFormat="1" ht="20.1" customHeight="1" spans="1:5">
      <c r="A1035" s="32" t="s">
        <v>1066</v>
      </c>
      <c r="B1035" s="31">
        <f>SUM(B1036:B1040)</f>
        <v>2600</v>
      </c>
      <c r="C1035" s="31"/>
      <c r="D1035" s="31">
        <f t="shared" si="16"/>
        <v>2600</v>
      </c>
      <c r="E1035" s="31"/>
    </row>
    <row r="1036" s="25" customFormat="1" ht="20.1" hidden="1" customHeight="1" spans="1:5">
      <c r="A1036" s="33" t="s">
        <v>1067</v>
      </c>
      <c r="B1036" s="31">
        <v>0</v>
      </c>
      <c r="C1036" s="31"/>
      <c r="D1036" s="31">
        <f t="shared" si="16"/>
        <v>0</v>
      </c>
      <c r="E1036" s="31"/>
    </row>
    <row r="1037" s="25" customFormat="1" ht="20.1" hidden="1" customHeight="1" spans="1:5">
      <c r="A1037" s="33" t="s">
        <v>1068</v>
      </c>
      <c r="B1037" s="31">
        <v>0</v>
      </c>
      <c r="C1037" s="31"/>
      <c r="D1037" s="31">
        <f t="shared" si="16"/>
        <v>0</v>
      </c>
      <c r="E1037" s="31"/>
    </row>
    <row r="1038" s="25" customFormat="1" ht="20.1" hidden="1" customHeight="1" spans="1:5">
      <c r="A1038" s="33" t="s">
        <v>1069</v>
      </c>
      <c r="B1038" s="31">
        <v>0</v>
      </c>
      <c r="C1038" s="31"/>
      <c r="D1038" s="31">
        <f t="shared" si="16"/>
        <v>0</v>
      </c>
      <c r="E1038" s="31"/>
    </row>
    <row r="1039" s="25" customFormat="1" ht="20.1" hidden="1" customHeight="1" spans="1:5">
      <c r="A1039" s="33" t="s">
        <v>1070</v>
      </c>
      <c r="B1039" s="31">
        <v>0</v>
      </c>
      <c r="C1039" s="31"/>
      <c r="D1039" s="31">
        <f t="shared" si="16"/>
        <v>0</v>
      </c>
      <c r="E1039" s="31"/>
    </row>
    <row r="1040" s="25" customFormat="1" ht="15" customHeight="1" spans="1:5">
      <c r="A1040" s="32" t="s">
        <v>1071</v>
      </c>
      <c r="B1040" s="31">
        <v>2600</v>
      </c>
      <c r="C1040" s="31"/>
      <c r="D1040" s="31">
        <f t="shared" si="16"/>
        <v>2600</v>
      </c>
      <c r="E1040" s="31"/>
    </row>
    <row r="1041" s="25" customFormat="1" ht="20.1" customHeight="1" spans="1:5">
      <c r="A1041" s="30" t="s">
        <v>1072</v>
      </c>
      <c r="B1041" s="31">
        <f>B1042+B1052+B1058</f>
        <v>976</v>
      </c>
      <c r="C1041" s="31"/>
      <c r="D1041" s="31">
        <f t="shared" si="16"/>
        <v>976</v>
      </c>
      <c r="E1041" s="31"/>
    </row>
    <row r="1042" s="25" customFormat="1" ht="20.1" customHeight="1" spans="1:5">
      <c r="A1042" s="32" t="s">
        <v>1073</v>
      </c>
      <c r="B1042" s="31">
        <f>SUM(B1043:B1051)</f>
        <v>871</v>
      </c>
      <c r="C1042" s="31"/>
      <c r="D1042" s="31">
        <f t="shared" si="16"/>
        <v>871</v>
      </c>
      <c r="E1042" s="31"/>
    </row>
    <row r="1043" s="25" customFormat="1" ht="20.1" customHeight="1" spans="1:5">
      <c r="A1043" s="32" t="s">
        <v>291</v>
      </c>
      <c r="B1043" s="31">
        <v>198</v>
      </c>
      <c r="C1043" s="31"/>
      <c r="D1043" s="31">
        <f t="shared" si="16"/>
        <v>198</v>
      </c>
      <c r="E1043" s="31"/>
    </row>
    <row r="1044" s="25" customFormat="1" ht="18" hidden="1" customHeight="1" spans="1:5">
      <c r="A1044" s="33" t="s">
        <v>292</v>
      </c>
      <c r="B1044" s="31">
        <v>0</v>
      </c>
      <c r="C1044" s="31"/>
      <c r="D1044" s="31">
        <f t="shared" si="16"/>
        <v>0</v>
      </c>
      <c r="E1044" s="31"/>
    </row>
    <row r="1045" s="25" customFormat="1" ht="12.95" hidden="1" customHeight="1" spans="1:5">
      <c r="A1045" s="33" t="s">
        <v>293</v>
      </c>
      <c r="B1045" s="31">
        <v>0</v>
      </c>
      <c r="C1045" s="31"/>
      <c r="D1045" s="31">
        <f t="shared" si="16"/>
        <v>0</v>
      </c>
      <c r="E1045" s="31"/>
    </row>
    <row r="1046" s="25" customFormat="1" ht="18" hidden="1" customHeight="1" spans="1:5">
      <c r="A1046" s="33" t="s">
        <v>1074</v>
      </c>
      <c r="B1046" s="31">
        <v>0</v>
      </c>
      <c r="C1046" s="31"/>
      <c r="D1046" s="31">
        <f t="shared" si="16"/>
        <v>0</v>
      </c>
      <c r="E1046" s="31"/>
    </row>
    <row r="1047" s="25" customFormat="1" ht="15" hidden="1" customHeight="1" spans="1:5">
      <c r="A1047" s="33" t="s">
        <v>1075</v>
      </c>
      <c r="B1047" s="31">
        <v>0</v>
      </c>
      <c r="C1047" s="31"/>
      <c r="D1047" s="31">
        <f t="shared" si="16"/>
        <v>0</v>
      </c>
      <c r="E1047" s="31"/>
    </row>
    <row r="1048" s="25" customFormat="1" ht="17.1" hidden="1" customHeight="1" spans="1:5">
      <c r="A1048" s="33" t="s">
        <v>1076</v>
      </c>
      <c r="B1048" s="31">
        <v>0</v>
      </c>
      <c r="C1048" s="31"/>
      <c r="D1048" s="31">
        <f t="shared" si="16"/>
        <v>0</v>
      </c>
      <c r="E1048" s="31"/>
    </row>
    <row r="1049" s="25" customFormat="1" ht="17.1" hidden="1" customHeight="1" spans="1:5">
      <c r="A1049" s="33" t="s">
        <v>1077</v>
      </c>
      <c r="B1049" s="31">
        <v>0</v>
      </c>
      <c r="C1049" s="31"/>
      <c r="D1049" s="31">
        <f t="shared" si="16"/>
        <v>0</v>
      </c>
      <c r="E1049" s="31"/>
    </row>
    <row r="1050" s="25" customFormat="1" ht="18" hidden="1" customHeight="1" spans="1:5">
      <c r="A1050" s="33" t="s">
        <v>300</v>
      </c>
      <c r="B1050" s="31">
        <v>0</v>
      </c>
      <c r="C1050" s="31"/>
      <c r="D1050" s="31">
        <f t="shared" si="16"/>
        <v>0</v>
      </c>
      <c r="E1050" s="31"/>
    </row>
    <row r="1051" s="25" customFormat="1" ht="20.1" customHeight="1" spans="1:5">
      <c r="A1051" s="32" t="s">
        <v>1078</v>
      </c>
      <c r="B1051" s="31">
        <v>673</v>
      </c>
      <c r="C1051" s="31"/>
      <c r="D1051" s="31">
        <f t="shared" si="16"/>
        <v>673</v>
      </c>
      <c r="E1051" s="31"/>
    </row>
    <row r="1052" s="25" customFormat="1" ht="15" customHeight="1" spans="1:5">
      <c r="A1052" s="32" t="s">
        <v>1079</v>
      </c>
      <c r="B1052" s="31">
        <f>SUM(B1053:B1057)</f>
        <v>50</v>
      </c>
      <c r="C1052" s="31"/>
      <c r="D1052" s="31">
        <f t="shared" si="16"/>
        <v>50</v>
      </c>
      <c r="E1052" s="31"/>
    </row>
    <row r="1053" s="25" customFormat="1" ht="17.1" hidden="1" customHeight="1" spans="1:5">
      <c r="A1053" s="33" t="s">
        <v>291</v>
      </c>
      <c r="B1053" s="31">
        <v>0</v>
      </c>
      <c r="C1053" s="31"/>
      <c r="D1053" s="31">
        <f t="shared" si="16"/>
        <v>0</v>
      </c>
      <c r="E1053" s="31"/>
    </row>
    <row r="1054" s="25" customFormat="1" ht="18" hidden="1" customHeight="1" spans="1:5">
      <c r="A1054" s="33" t="s">
        <v>292</v>
      </c>
      <c r="B1054" s="31">
        <v>0</v>
      </c>
      <c r="C1054" s="31"/>
      <c r="D1054" s="31">
        <f t="shared" si="16"/>
        <v>0</v>
      </c>
      <c r="E1054" s="31"/>
    </row>
    <row r="1055" s="25" customFormat="1" ht="15.95" hidden="1" customHeight="1" spans="1:5">
      <c r="A1055" s="33" t="s">
        <v>293</v>
      </c>
      <c r="B1055" s="31">
        <v>0</v>
      </c>
      <c r="C1055" s="31"/>
      <c r="D1055" s="31">
        <f t="shared" si="16"/>
        <v>0</v>
      </c>
      <c r="E1055" s="31"/>
    </row>
    <row r="1056" s="25" customFormat="1" ht="18" hidden="1" customHeight="1" spans="1:5">
      <c r="A1056" s="33" t="s">
        <v>1080</v>
      </c>
      <c r="B1056" s="31">
        <v>0</v>
      </c>
      <c r="C1056" s="31"/>
      <c r="D1056" s="31">
        <f t="shared" si="16"/>
        <v>0</v>
      </c>
      <c r="E1056" s="31"/>
    </row>
    <row r="1057" s="25" customFormat="1" ht="18" customHeight="1" spans="1:5">
      <c r="A1057" s="32" t="s">
        <v>1081</v>
      </c>
      <c r="B1057" s="31">
        <v>50</v>
      </c>
      <c r="C1057" s="31"/>
      <c r="D1057" s="31">
        <f t="shared" si="16"/>
        <v>50</v>
      </c>
      <c r="E1057" s="31"/>
    </row>
    <row r="1058" s="25" customFormat="1" ht="15" spans="1:5">
      <c r="A1058" s="32" t="s">
        <v>1082</v>
      </c>
      <c r="B1058" s="31">
        <f>SUM(B1059:B1060)</f>
        <v>55</v>
      </c>
      <c r="C1058" s="31"/>
      <c r="D1058" s="31">
        <f t="shared" si="16"/>
        <v>55</v>
      </c>
      <c r="E1058" s="31"/>
    </row>
    <row r="1059" s="25" customFormat="1" ht="14.1" hidden="1" customHeight="1" spans="1:5">
      <c r="A1059" s="33" t="s">
        <v>1083</v>
      </c>
      <c r="B1059" s="31"/>
      <c r="C1059" s="31"/>
      <c r="D1059" s="31">
        <f t="shared" si="16"/>
        <v>0</v>
      </c>
      <c r="E1059" s="31"/>
    </row>
    <row r="1060" s="25" customFormat="1" ht="15" spans="1:5">
      <c r="A1060" s="32" t="s">
        <v>1084</v>
      </c>
      <c r="B1060" s="31">
        <v>55</v>
      </c>
      <c r="C1060" s="31"/>
      <c r="D1060" s="31">
        <f t="shared" si="16"/>
        <v>55</v>
      </c>
      <c r="E1060" s="31"/>
    </row>
    <row r="1061" s="25" customFormat="1" ht="20.1" customHeight="1" spans="1:5">
      <c r="A1061" s="30" t="s">
        <v>1085</v>
      </c>
      <c r="B1061" s="31">
        <f>B1062+B1069+B1079+B1085+B1088</f>
        <v>330</v>
      </c>
      <c r="C1061" s="31"/>
      <c r="D1061" s="31">
        <f t="shared" si="16"/>
        <v>330</v>
      </c>
      <c r="E1061" s="31"/>
    </row>
    <row r="1062" s="25" customFormat="1" ht="20.1" hidden="1" customHeight="1" spans="1:5">
      <c r="A1062" s="33" t="s">
        <v>1086</v>
      </c>
      <c r="B1062" s="31">
        <f>SUM(B1063:B1068)</f>
        <v>0</v>
      </c>
      <c r="C1062" s="31"/>
      <c r="D1062" s="31">
        <f t="shared" si="16"/>
        <v>0</v>
      </c>
      <c r="E1062" s="31"/>
    </row>
    <row r="1063" s="25" customFormat="1" ht="20.1" hidden="1" customHeight="1" spans="1:5">
      <c r="A1063" s="33" t="s">
        <v>291</v>
      </c>
      <c r="B1063" s="31"/>
      <c r="C1063" s="31"/>
      <c r="D1063" s="31">
        <f t="shared" si="16"/>
        <v>0</v>
      </c>
      <c r="E1063" s="31"/>
    </row>
    <row r="1064" s="25" customFormat="1" ht="20.1" hidden="1" customHeight="1" spans="1:5">
      <c r="A1064" s="33" t="s">
        <v>292</v>
      </c>
      <c r="B1064" s="31"/>
      <c r="C1064" s="31"/>
      <c r="D1064" s="31">
        <f t="shared" si="16"/>
        <v>0</v>
      </c>
      <c r="E1064" s="31"/>
    </row>
    <row r="1065" s="25" customFormat="1" ht="20.1" hidden="1" customHeight="1" spans="1:5">
      <c r="A1065" s="33" t="s">
        <v>293</v>
      </c>
      <c r="B1065" s="31"/>
      <c r="C1065" s="31"/>
      <c r="D1065" s="31">
        <f t="shared" si="16"/>
        <v>0</v>
      </c>
      <c r="E1065" s="31"/>
    </row>
    <row r="1066" s="25" customFormat="1" ht="20.1" hidden="1" customHeight="1" spans="1:5">
      <c r="A1066" s="33" t="s">
        <v>1087</v>
      </c>
      <c r="B1066" s="31"/>
      <c r="C1066" s="31"/>
      <c r="D1066" s="31">
        <f t="shared" si="16"/>
        <v>0</v>
      </c>
      <c r="E1066" s="31"/>
    </row>
    <row r="1067" s="25" customFormat="1" ht="20.1" hidden="1" customHeight="1" spans="1:5">
      <c r="A1067" s="33" t="s">
        <v>300</v>
      </c>
      <c r="B1067" s="31"/>
      <c r="C1067" s="31"/>
      <c r="D1067" s="31">
        <f t="shared" si="16"/>
        <v>0</v>
      </c>
      <c r="E1067" s="31"/>
    </row>
    <row r="1068" s="25" customFormat="1" ht="20.1" hidden="1" customHeight="1" spans="1:5">
      <c r="A1068" s="33" t="s">
        <v>1088</v>
      </c>
      <c r="B1068" s="31"/>
      <c r="C1068" s="31"/>
      <c r="D1068" s="31">
        <f t="shared" si="16"/>
        <v>0</v>
      </c>
      <c r="E1068" s="31"/>
    </row>
    <row r="1069" s="25" customFormat="1" ht="20.1" hidden="1" customHeight="1" spans="1:5">
      <c r="A1069" s="33" t="s">
        <v>1089</v>
      </c>
      <c r="B1069" s="31">
        <f>SUM(B1070:B1078)</f>
        <v>0</v>
      </c>
      <c r="C1069" s="31"/>
      <c r="D1069" s="31">
        <f t="shared" si="16"/>
        <v>0</v>
      </c>
      <c r="E1069" s="31"/>
    </row>
    <row r="1070" s="25" customFormat="1" ht="20.1" hidden="1" customHeight="1" spans="1:5">
      <c r="A1070" s="33" t="s">
        <v>1090</v>
      </c>
      <c r="B1070" s="31"/>
      <c r="C1070" s="31"/>
      <c r="D1070" s="31">
        <f t="shared" si="16"/>
        <v>0</v>
      </c>
      <c r="E1070" s="31"/>
    </row>
    <row r="1071" s="25" customFormat="1" ht="20.1" hidden="1" customHeight="1" spans="1:5">
      <c r="A1071" s="33" t="s">
        <v>1091</v>
      </c>
      <c r="B1071" s="31"/>
      <c r="C1071" s="31"/>
      <c r="D1071" s="31">
        <f t="shared" si="16"/>
        <v>0</v>
      </c>
      <c r="E1071" s="31"/>
    </row>
    <row r="1072" s="25" customFormat="1" ht="20.1" hidden="1" customHeight="1" spans="1:5">
      <c r="A1072" s="33" t="s">
        <v>1092</v>
      </c>
      <c r="B1072" s="31"/>
      <c r="C1072" s="31"/>
      <c r="D1072" s="31">
        <f t="shared" si="16"/>
        <v>0</v>
      </c>
      <c r="E1072" s="31"/>
    </row>
    <row r="1073" s="25" customFormat="1" ht="20.1" hidden="1" customHeight="1" spans="1:5">
      <c r="A1073" s="33" t="s">
        <v>1093</v>
      </c>
      <c r="B1073" s="31"/>
      <c r="C1073" s="31"/>
      <c r="D1073" s="31">
        <f t="shared" si="16"/>
        <v>0</v>
      </c>
      <c r="E1073" s="31"/>
    </row>
    <row r="1074" s="25" customFormat="1" ht="20.1" hidden="1" customHeight="1" spans="1:5">
      <c r="A1074" s="33" t="s">
        <v>1094</v>
      </c>
      <c r="B1074" s="31"/>
      <c r="C1074" s="31"/>
      <c r="D1074" s="31">
        <f t="shared" si="16"/>
        <v>0</v>
      </c>
      <c r="E1074" s="31"/>
    </row>
    <row r="1075" s="25" customFormat="1" ht="20.1" hidden="1" customHeight="1" spans="1:5">
      <c r="A1075" s="33" t="s">
        <v>1095</v>
      </c>
      <c r="B1075" s="31"/>
      <c r="C1075" s="31"/>
      <c r="D1075" s="31">
        <f t="shared" si="16"/>
        <v>0</v>
      </c>
      <c r="E1075" s="31"/>
    </row>
    <row r="1076" s="25" customFormat="1" ht="20.1" hidden="1" customHeight="1" spans="1:5">
      <c r="A1076" s="33" t="s">
        <v>1096</v>
      </c>
      <c r="B1076" s="31"/>
      <c r="C1076" s="31"/>
      <c r="D1076" s="31">
        <f t="shared" si="16"/>
        <v>0</v>
      </c>
      <c r="E1076" s="31"/>
    </row>
    <row r="1077" s="25" customFormat="1" ht="20.1" hidden="1" customHeight="1" spans="1:5">
      <c r="A1077" s="33" t="s">
        <v>1097</v>
      </c>
      <c r="B1077" s="31"/>
      <c r="C1077" s="31"/>
      <c r="D1077" s="31">
        <f t="shared" si="16"/>
        <v>0</v>
      </c>
      <c r="E1077" s="31"/>
    </row>
    <row r="1078" s="25" customFormat="1" ht="20.1" hidden="1" customHeight="1" spans="1:5">
      <c r="A1078" s="33" t="s">
        <v>1098</v>
      </c>
      <c r="B1078" s="31"/>
      <c r="C1078" s="31"/>
      <c r="D1078" s="31">
        <f t="shared" si="16"/>
        <v>0</v>
      </c>
      <c r="E1078" s="31"/>
    </row>
    <row r="1079" s="25" customFormat="1" ht="20.1" hidden="1" customHeight="1" spans="1:5">
      <c r="A1079" s="33" t="s">
        <v>1099</v>
      </c>
      <c r="B1079" s="31">
        <f>SUM(B1080:B1084)</f>
        <v>0</v>
      </c>
      <c r="C1079" s="31"/>
      <c r="D1079" s="31">
        <f t="shared" si="16"/>
        <v>0</v>
      </c>
      <c r="E1079" s="31"/>
    </row>
    <row r="1080" s="25" customFormat="1" ht="15" hidden="1" spans="1:5">
      <c r="A1080" s="33" t="s">
        <v>1100</v>
      </c>
      <c r="B1080" s="31">
        <v>0</v>
      </c>
      <c r="C1080" s="31"/>
      <c r="D1080" s="31">
        <f t="shared" si="16"/>
        <v>0</v>
      </c>
      <c r="E1080" s="31"/>
    </row>
    <row r="1081" s="25" customFormat="1" ht="15" hidden="1" spans="1:5">
      <c r="A1081" s="33" t="s">
        <v>1101</v>
      </c>
      <c r="B1081" s="31"/>
      <c r="C1081" s="31"/>
      <c r="D1081" s="31">
        <f t="shared" si="16"/>
        <v>0</v>
      </c>
      <c r="E1081" s="31"/>
    </row>
    <row r="1082" s="25" customFormat="1" ht="15" hidden="1" spans="1:5">
      <c r="A1082" s="33" t="s">
        <v>1102</v>
      </c>
      <c r="B1082" s="31">
        <v>0</v>
      </c>
      <c r="C1082" s="31"/>
      <c r="D1082" s="31">
        <f t="shared" si="16"/>
        <v>0</v>
      </c>
      <c r="E1082" s="31"/>
    </row>
    <row r="1083" s="25" customFormat="1" ht="15" hidden="1" spans="1:5">
      <c r="A1083" s="33" t="s">
        <v>1103</v>
      </c>
      <c r="B1083" s="31">
        <v>0</v>
      </c>
      <c r="C1083" s="31"/>
      <c r="D1083" s="31">
        <f t="shared" si="16"/>
        <v>0</v>
      </c>
      <c r="E1083" s="31"/>
    </row>
    <row r="1084" s="25" customFormat="1" ht="20.1" hidden="1" customHeight="1" spans="1:5">
      <c r="A1084" s="33" t="s">
        <v>1104</v>
      </c>
      <c r="B1084" s="31"/>
      <c r="C1084" s="31"/>
      <c r="D1084" s="31">
        <f t="shared" si="16"/>
        <v>0</v>
      </c>
      <c r="E1084" s="31"/>
    </row>
    <row r="1085" s="25" customFormat="1" ht="20.1" hidden="1" customHeight="1" spans="1:5">
      <c r="A1085" s="33" t="s">
        <v>1105</v>
      </c>
      <c r="B1085" s="31">
        <f>SUM(B1086:B1087)</f>
        <v>0</v>
      </c>
      <c r="C1085" s="31"/>
      <c r="D1085" s="31">
        <f t="shared" si="16"/>
        <v>0</v>
      </c>
      <c r="E1085" s="31"/>
    </row>
    <row r="1086" s="25" customFormat="1" ht="20.1" hidden="1" customHeight="1" spans="1:5">
      <c r="A1086" s="33" t="s">
        <v>1106</v>
      </c>
      <c r="B1086" s="31"/>
      <c r="C1086" s="31"/>
      <c r="D1086" s="31">
        <f t="shared" si="16"/>
        <v>0</v>
      </c>
      <c r="E1086" s="31"/>
    </row>
    <row r="1087" s="25" customFormat="1" ht="20.1" hidden="1" customHeight="1" spans="1:5">
      <c r="A1087" s="33" t="s">
        <v>1107</v>
      </c>
      <c r="B1087" s="31"/>
      <c r="C1087" s="31"/>
      <c r="D1087" s="31">
        <f t="shared" si="16"/>
        <v>0</v>
      </c>
      <c r="E1087" s="31"/>
    </row>
    <row r="1088" s="25" customFormat="1" ht="20.1" customHeight="1" spans="1:5">
      <c r="A1088" s="32" t="s">
        <v>1108</v>
      </c>
      <c r="B1088" s="31">
        <f>SUM(B1089:B1090)</f>
        <v>330</v>
      </c>
      <c r="C1088" s="31"/>
      <c r="D1088" s="31">
        <f t="shared" si="16"/>
        <v>330</v>
      </c>
      <c r="E1088" s="31"/>
    </row>
    <row r="1089" s="25" customFormat="1" ht="20.1" hidden="1" customHeight="1" spans="1:5">
      <c r="A1089" s="33" t="s">
        <v>1109</v>
      </c>
      <c r="B1089" s="31">
        <v>0</v>
      </c>
      <c r="C1089" s="31"/>
      <c r="D1089" s="31">
        <f t="shared" si="16"/>
        <v>0</v>
      </c>
      <c r="E1089" s="31"/>
    </row>
    <row r="1090" s="25" customFormat="1" ht="20.1" customHeight="1" spans="1:5">
      <c r="A1090" s="32" t="s">
        <v>1110</v>
      </c>
      <c r="B1090" s="31">
        <v>330</v>
      </c>
      <c r="C1090" s="31"/>
      <c r="D1090" s="31">
        <f t="shared" si="16"/>
        <v>330</v>
      </c>
      <c r="E1090" s="31"/>
    </row>
    <row r="1091" s="25" customFormat="1" ht="20.1" hidden="1" customHeight="1" spans="1:5">
      <c r="A1091" s="30" t="s">
        <v>1111</v>
      </c>
      <c r="B1091" s="31"/>
      <c r="C1091" s="31"/>
      <c r="D1091" s="31">
        <f t="shared" si="16"/>
        <v>0</v>
      </c>
      <c r="E1091" s="31"/>
    </row>
    <row r="1092" s="25" customFormat="1" ht="20.1" hidden="1" customHeight="1" spans="1:5">
      <c r="A1092" s="33" t="s">
        <v>1112</v>
      </c>
      <c r="B1092" s="31"/>
      <c r="C1092" s="31"/>
      <c r="D1092" s="31">
        <f t="shared" si="16"/>
        <v>0</v>
      </c>
      <c r="E1092" s="31"/>
    </row>
    <row r="1093" s="25" customFormat="1" ht="20.1" hidden="1" customHeight="1" spans="1:5">
      <c r="A1093" s="33" t="s">
        <v>1113</v>
      </c>
      <c r="B1093" s="31"/>
      <c r="C1093" s="31"/>
      <c r="D1093" s="31">
        <f t="shared" si="16"/>
        <v>0</v>
      </c>
      <c r="E1093" s="31"/>
    </row>
    <row r="1094" s="25" customFormat="1" ht="20.1" hidden="1" customHeight="1" spans="1:5">
      <c r="A1094" s="33" t="s">
        <v>1114</v>
      </c>
      <c r="B1094" s="31"/>
      <c r="C1094" s="31"/>
      <c r="D1094" s="31">
        <f t="shared" ref="D1094:D1157" si="17">B1094+C1094</f>
        <v>0</v>
      </c>
      <c r="E1094" s="31"/>
    </row>
    <row r="1095" s="25" customFormat="1" ht="20.1" hidden="1" customHeight="1" spans="1:5">
      <c r="A1095" s="33" t="s">
        <v>1115</v>
      </c>
      <c r="B1095" s="31"/>
      <c r="C1095" s="31"/>
      <c r="D1095" s="31">
        <f t="shared" si="17"/>
        <v>0</v>
      </c>
      <c r="E1095" s="31"/>
    </row>
    <row r="1096" s="25" customFormat="1" ht="20.1" hidden="1" customHeight="1" spans="1:5">
      <c r="A1096" s="33" t="s">
        <v>1116</v>
      </c>
      <c r="B1096" s="31"/>
      <c r="C1096" s="31"/>
      <c r="D1096" s="31">
        <f t="shared" si="17"/>
        <v>0</v>
      </c>
      <c r="E1096" s="31"/>
    </row>
    <row r="1097" s="25" customFormat="1" ht="20.1" hidden="1" customHeight="1" spans="1:5">
      <c r="A1097" s="33" t="s">
        <v>1117</v>
      </c>
      <c r="B1097" s="31"/>
      <c r="C1097" s="31"/>
      <c r="D1097" s="31">
        <f t="shared" si="17"/>
        <v>0</v>
      </c>
      <c r="E1097" s="31"/>
    </row>
    <row r="1098" s="25" customFormat="1" ht="20.1" hidden="1" customHeight="1" spans="1:5">
      <c r="A1098" s="33" t="s">
        <v>1118</v>
      </c>
      <c r="B1098" s="31"/>
      <c r="C1098" s="31"/>
      <c r="D1098" s="31">
        <f t="shared" si="17"/>
        <v>0</v>
      </c>
      <c r="E1098" s="31"/>
    </row>
    <row r="1099" s="25" customFormat="1" ht="20.1" hidden="1" customHeight="1" spans="1:5">
      <c r="A1099" s="33" t="s">
        <v>1119</v>
      </c>
      <c r="B1099" s="31"/>
      <c r="C1099" s="31"/>
      <c r="D1099" s="31">
        <f t="shared" si="17"/>
        <v>0</v>
      </c>
      <c r="E1099" s="31"/>
    </row>
    <row r="1100" s="25" customFormat="1" ht="20.1" hidden="1" customHeight="1" spans="1:5">
      <c r="A1100" s="33" t="s">
        <v>1120</v>
      </c>
      <c r="B1100" s="31"/>
      <c r="C1100" s="31"/>
      <c r="D1100" s="31">
        <f t="shared" si="17"/>
        <v>0</v>
      </c>
      <c r="E1100" s="31"/>
    </row>
    <row r="1101" s="25" customFormat="1" ht="20.1" customHeight="1" spans="1:5">
      <c r="A1101" s="30" t="s">
        <v>1121</v>
      </c>
      <c r="B1101" s="31">
        <f>B1102+B1129+B1144</f>
        <v>8361</v>
      </c>
      <c r="C1101" s="31">
        <f>C1102+C1129+C1144</f>
        <v>400</v>
      </c>
      <c r="D1101" s="31">
        <f t="shared" si="17"/>
        <v>8761</v>
      </c>
      <c r="E1101" s="31"/>
    </row>
    <row r="1102" s="25" customFormat="1" ht="20.1" customHeight="1" spans="1:5">
      <c r="A1102" s="32" t="s">
        <v>1122</v>
      </c>
      <c r="B1102" s="31">
        <f>SUM(B1103:B1128)</f>
        <v>8097</v>
      </c>
      <c r="C1102" s="31"/>
      <c r="D1102" s="31">
        <f t="shared" si="17"/>
        <v>8097</v>
      </c>
      <c r="E1102" s="31"/>
    </row>
    <row r="1103" s="25" customFormat="1" ht="20.1" customHeight="1" spans="1:5">
      <c r="A1103" s="32" t="s">
        <v>291</v>
      </c>
      <c r="B1103" s="31">
        <v>1456</v>
      </c>
      <c r="C1103" s="31"/>
      <c r="D1103" s="31">
        <f t="shared" si="17"/>
        <v>1456</v>
      </c>
      <c r="E1103" s="31"/>
    </row>
    <row r="1104" s="25" customFormat="1" ht="20.1" hidden="1" customHeight="1" spans="1:5">
      <c r="A1104" s="33" t="s">
        <v>292</v>
      </c>
      <c r="B1104" s="31">
        <v>0</v>
      </c>
      <c r="C1104" s="31"/>
      <c r="D1104" s="31">
        <f t="shared" si="17"/>
        <v>0</v>
      </c>
      <c r="E1104" s="31"/>
    </row>
    <row r="1105" s="25" customFormat="1" ht="20.1" hidden="1" customHeight="1" spans="1:5">
      <c r="A1105" s="33" t="s">
        <v>293</v>
      </c>
      <c r="B1105" s="31">
        <v>0</v>
      </c>
      <c r="C1105" s="31"/>
      <c r="D1105" s="31">
        <f t="shared" si="17"/>
        <v>0</v>
      </c>
      <c r="E1105" s="31"/>
    </row>
    <row r="1106" s="25" customFormat="1" ht="20.1" hidden="1" customHeight="1" spans="1:5">
      <c r="A1106" s="33" t="s">
        <v>1123</v>
      </c>
      <c r="B1106" s="31"/>
      <c r="C1106" s="31"/>
      <c r="D1106" s="31">
        <f t="shared" si="17"/>
        <v>0</v>
      </c>
      <c r="E1106" s="31"/>
    </row>
    <row r="1107" s="25" customFormat="1" ht="20.1" customHeight="1" spans="1:5">
      <c r="A1107" s="32" t="s">
        <v>1124</v>
      </c>
      <c r="B1107" s="31">
        <v>4200</v>
      </c>
      <c r="C1107" s="31"/>
      <c r="D1107" s="31">
        <f t="shared" si="17"/>
        <v>4200</v>
      </c>
      <c r="E1107" s="31"/>
    </row>
    <row r="1108" s="25" customFormat="1" ht="20.1" hidden="1" customHeight="1" spans="1:5">
      <c r="A1108" s="33" t="s">
        <v>1125</v>
      </c>
      <c r="B1108" s="31">
        <v>0</v>
      </c>
      <c r="C1108" s="31"/>
      <c r="D1108" s="31">
        <f t="shared" si="17"/>
        <v>0</v>
      </c>
      <c r="E1108" s="31"/>
    </row>
    <row r="1109" s="25" customFormat="1" ht="20.1" hidden="1" customHeight="1" spans="1:5">
      <c r="A1109" s="33" t="s">
        <v>1126</v>
      </c>
      <c r="B1109" s="31">
        <v>0</v>
      </c>
      <c r="C1109" s="31"/>
      <c r="D1109" s="31">
        <f t="shared" si="17"/>
        <v>0</v>
      </c>
      <c r="E1109" s="31"/>
    </row>
    <row r="1110" s="25" customFormat="1" ht="20.1" hidden="1" customHeight="1" spans="1:5">
      <c r="A1110" s="33" t="s">
        <v>1127</v>
      </c>
      <c r="B1110" s="31"/>
      <c r="C1110" s="31"/>
      <c r="D1110" s="31">
        <f t="shared" si="17"/>
        <v>0</v>
      </c>
      <c r="E1110" s="31"/>
    </row>
    <row r="1111" s="25" customFormat="1" ht="20.1" hidden="1" customHeight="1" spans="1:5">
      <c r="A1111" s="33" t="s">
        <v>1128</v>
      </c>
      <c r="B1111" s="31">
        <v>0</v>
      </c>
      <c r="C1111" s="31"/>
      <c r="D1111" s="31">
        <f t="shared" si="17"/>
        <v>0</v>
      </c>
      <c r="E1111" s="31"/>
    </row>
    <row r="1112" s="25" customFormat="1" ht="20.1" hidden="1" customHeight="1" spans="1:5">
      <c r="A1112" s="33" t="s">
        <v>1129</v>
      </c>
      <c r="B1112" s="31">
        <v>0</v>
      </c>
      <c r="C1112" s="31"/>
      <c r="D1112" s="31">
        <f t="shared" si="17"/>
        <v>0</v>
      </c>
      <c r="E1112" s="31"/>
    </row>
    <row r="1113" s="25" customFormat="1" ht="20.1" hidden="1" customHeight="1" spans="1:5">
      <c r="A1113" s="33" t="s">
        <v>1130</v>
      </c>
      <c r="B1113" s="31"/>
      <c r="C1113" s="31"/>
      <c r="D1113" s="31">
        <f t="shared" si="17"/>
        <v>0</v>
      </c>
      <c r="E1113" s="31"/>
    </row>
    <row r="1114" s="25" customFormat="1" ht="20.1" hidden="1" customHeight="1" spans="1:5">
      <c r="A1114" s="33" t="s">
        <v>1131</v>
      </c>
      <c r="B1114" s="31">
        <v>0</v>
      </c>
      <c r="C1114" s="31"/>
      <c r="D1114" s="31">
        <f t="shared" si="17"/>
        <v>0</v>
      </c>
      <c r="E1114" s="31"/>
    </row>
    <row r="1115" s="25" customFormat="1" ht="20.1" hidden="1" customHeight="1" spans="1:5">
      <c r="A1115" s="33" t="s">
        <v>1132</v>
      </c>
      <c r="B1115" s="31">
        <v>0</v>
      </c>
      <c r="C1115" s="31"/>
      <c r="D1115" s="31">
        <f t="shared" si="17"/>
        <v>0</v>
      </c>
      <c r="E1115" s="31"/>
    </row>
    <row r="1116" s="25" customFormat="1" ht="20.1" hidden="1" customHeight="1" spans="1:5">
      <c r="A1116" s="33" t="s">
        <v>1133</v>
      </c>
      <c r="B1116" s="31">
        <v>0</v>
      </c>
      <c r="C1116" s="31"/>
      <c r="D1116" s="31">
        <f t="shared" si="17"/>
        <v>0</v>
      </c>
      <c r="E1116" s="31"/>
    </row>
    <row r="1117" s="25" customFormat="1" ht="20.1" hidden="1" customHeight="1" spans="1:5">
      <c r="A1117" s="33" t="s">
        <v>1134</v>
      </c>
      <c r="B1117" s="31">
        <v>0</v>
      </c>
      <c r="C1117" s="31"/>
      <c r="D1117" s="31">
        <f t="shared" si="17"/>
        <v>0</v>
      </c>
      <c r="E1117" s="31"/>
    </row>
    <row r="1118" s="25" customFormat="1" ht="20.1" hidden="1" customHeight="1" spans="1:5">
      <c r="A1118" s="33" t="s">
        <v>1135</v>
      </c>
      <c r="B1118" s="31">
        <v>0</v>
      </c>
      <c r="C1118" s="31"/>
      <c r="D1118" s="31">
        <f t="shared" si="17"/>
        <v>0</v>
      </c>
      <c r="E1118" s="31"/>
    </row>
    <row r="1119" s="25" customFormat="1" ht="20.1" hidden="1" customHeight="1" spans="1:5">
      <c r="A1119" s="33" t="s">
        <v>1136</v>
      </c>
      <c r="B1119" s="31">
        <v>0</v>
      </c>
      <c r="C1119" s="31"/>
      <c r="D1119" s="31">
        <f t="shared" si="17"/>
        <v>0</v>
      </c>
      <c r="E1119" s="31"/>
    </row>
    <row r="1120" s="25" customFormat="1" ht="20.1" hidden="1" customHeight="1" spans="1:5">
      <c r="A1120" s="33" t="s">
        <v>1137</v>
      </c>
      <c r="B1120" s="31">
        <v>0</v>
      </c>
      <c r="C1120" s="31"/>
      <c r="D1120" s="31">
        <f t="shared" si="17"/>
        <v>0</v>
      </c>
      <c r="E1120" s="31"/>
    </row>
    <row r="1121" s="25" customFormat="1" ht="20.1" hidden="1" customHeight="1" spans="1:5">
      <c r="A1121" s="33" t="s">
        <v>1138</v>
      </c>
      <c r="B1121" s="31">
        <v>0</v>
      </c>
      <c r="C1121" s="31"/>
      <c r="D1121" s="31">
        <f t="shared" si="17"/>
        <v>0</v>
      </c>
      <c r="E1121" s="31"/>
    </row>
    <row r="1122" s="25" customFormat="1" ht="20.1" hidden="1" customHeight="1" spans="1:5">
      <c r="A1122" s="33" t="s">
        <v>1139</v>
      </c>
      <c r="B1122" s="31">
        <v>0</v>
      </c>
      <c r="C1122" s="31"/>
      <c r="D1122" s="31">
        <f t="shared" si="17"/>
        <v>0</v>
      </c>
      <c r="E1122" s="31"/>
    </row>
    <row r="1123" s="25" customFormat="1" ht="20.1" hidden="1" customHeight="1" spans="1:5">
      <c r="A1123" s="33" t="s">
        <v>1140</v>
      </c>
      <c r="B1123" s="31">
        <v>0</v>
      </c>
      <c r="C1123" s="31"/>
      <c r="D1123" s="31">
        <f t="shared" si="17"/>
        <v>0</v>
      </c>
      <c r="E1123" s="31"/>
    </row>
    <row r="1124" s="25" customFormat="1" ht="20.1" hidden="1" customHeight="1" spans="1:5">
      <c r="A1124" s="33" t="s">
        <v>1141</v>
      </c>
      <c r="B1124" s="31">
        <v>0</v>
      </c>
      <c r="C1124" s="31"/>
      <c r="D1124" s="31">
        <f t="shared" si="17"/>
        <v>0</v>
      </c>
      <c r="E1124" s="31"/>
    </row>
    <row r="1125" s="25" customFormat="1" ht="20.1" hidden="1" customHeight="1" spans="1:5">
      <c r="A1125" s="33" t="s">
        <v>1142</v>
      </c>
      <c r="B1125" s="31">
        <v>0</v>
      </c>
      <c r="C1125" s="31"/>
      <c r="D1125" s="31">
        <f t="shared" si="17"/>
        <v>0</v>
      </c>
      <c r="E1125" s="31"/>
    </row>
    <row r="1126" s="25" customFormat="1" ht="20.1" hidden="1" customHeight="1" spans="1:5">
      <c r="A1126" s="33" t="s">
        <v>1143</v>
      </c>
      <c r="B1126" s="31"/>
      <c r="C1126" s="31"/>
      <c r="D1126" s="31">
        <f t="shared" si="17"/>
        <v>0</v>
      </c>
      <c r="E1126" s="31"/>
    </row>
    <row r="1127" s="25" customFormat="1" ht="20.1" customHeight="1" spans="1:5">
      <c r="A1127" s="32" t="s">
        <v>300</v>
      </c>
      <c r="B1127" s="31">
        <v>1524</v>
      </c>
      <c r="C1127" s="31"/>
      <c r="D1127" s="31">
        <f t="shared" si="17"/>
        <v>1524</v>
      </c>
      <c r="E1127" s="31"/>
    </row>
    <row r="1128" s="25" customFormat="1" ht="20.1" customHeight="1" spans="1:5">
      <c r="A1128" s="32" t="s">
        <v>1144</v>
      </c>
      <c r="B1128" s="31">
        <v>917</v>
      </c>
      <c r="C1128" s="31"/>
      <c r="D1128" s="31">
        <f t="shared" si="17"/>
        <v>917</v>
      </c>
      <c r="E1128" s="31"/>
    </row>
    <row r="1129" s="25" customFormat="1" ht="20.1" customHeight="1" spans="1:5">
      <c r="A1129" s="32" t="s">
        <v>1145</v>
      </c>
      <c r="B1129" s="31">
        <f>SUM(B1130:B1143)</f>
        <v>263</v>
      </c>
      <c r="C1129" s="31">
        <f>SUM(C1130:C1143)</f>
        <v>200</v>
      </c>
      <c r="D1129" s="31">
        <f t="shared" si="17"/>
        <v>463</v>
      </c>
      <c r="E1129" s="31"/>
    </row>
    <row r="1130" s="25" customFormat="1" ht="15" customHeight="1" spans="1:5">
      <c r="A1130" s="32" t="s">
        <v>291</v>
      </c>
      <c r="B1130" s="31">
        <v>42</v>
      </c>
      <c r="C1130" s="31"/>
      <c r="D1130" s="31">
        <f t="shared" si="17"/>
        <v>42</v>
      </c>
      <c r="E1130" s="31"/>
    </row>
    <row r="1131" s="25" customFormat="1" ht="20.1" hidden="1" customHeight="1" spans="1:5">
      <c r="A1131" s="33" t="s">
        <v>292</v>
      </c>
      <c r="B1131" s="31">
        <v>0</v>
      </c>
      <c r="C1131" s="31"/>
      <c r="D1131" s="31">
        <f t="shared" si="17"/>
        <v>0</v>
      </c>
      <c r="E1131" s="31"/>
    </row>
    <row r="1132" s="25" customFormat="1" ht="17.1" hidden="1" customHeight="1" spans="1:5">
      <c r="A1132" s="33" t="s">
        <v>293</v>
      </c>
      <c r="B1132" s="31">
        <v>0</v>
      </c>
      <c r="C1132" s="31"/>
      <c r="D1132" s="31">
        <f t="shared" si="17"/>
        <v>0</v>
      </c>
      <c r="E1132" s="31"/>
    </row>
    <row r="1133" s="25" customFormat="1" ht="20.1" customHeight="1" spans="1:5">
      <c r="A1133" s="32" t="s">
        <v>1146</v>
      </c>
      <c r="B1133" s="31">
        <v>174</v>
      </c>
      <c r="C1133" s="31"/>
      <c r="D1133" s="31">
        <f t="shared" si="17"/>
        <v>174</v>
      </c>
      <c r="E1133" s="31"/>
    </row>
    <row r="1134" s="25" customFormat="1" ht="20.1" hidden="1" customHeight="1" spans="1:5">
      <c r="A1134" s="33" t="s">
        <v>1147</v>
      </c>
      <c r="B1134" s="31">
        <v>0</v>
      </c>
      <c r="C1134" s="31"/>
      <c r="D1134" s="31">
        <f t="shared" si="17"/>
        <v>0</v>
      </c>
      <c r="E1134" s="31"/>
    </row>
    <row r="1135" s="25" customFormat="1" ht="20.1" hidden="1" customHeight="1" spans="1:5">
      <c r="A1135" s="33" t="s">
        <v>1148</v>
      </c>
      <c r="B1135" s="31">
        <v>0</v>
      </c>
      <c r="C1135" s="31"/>
      <c r="D1135" s="31">
        <f t="shared" si="17"/>
        <v>0</v>
      </c>
      <c r="E1135" s="31"/>
    </row>
    <row r="1136" s="25" customFormat="1" ht="20.1" hidden="1" customHeight="1" spans="1:5">
      <c r="A1136" s="33" t="s">
        <v>1149</v>
      </c>
      <c r="B1136" s="31">
        <v>0</v>
      </c>
      <c r="C1136" s="31"/>
      <c r="D1136" s="31">
        <f t="shared" si="17"/>
        <v>0</v>
      </c>
      <c r="E1136" s="31"/>
    </row>
    <row r="1137" s="25" customFormat="1" ht="15" spans="1:5">
      <c r="A1137" s="32" t="s">
        <v>1150</v>
      </c>
      <c r="B1137" s="31">
        <v>47</v>
      </c>
      <c r="C1137" s="31">
        <v>200</v>
      </c>
      <c r="D1137" s="31">
        <f t="shared" si="17"/>
        <v>247</v>
      </c>
      <c r="E1137" s="31"/>
    </row>
    <row r="1138" s="25" customFormat="1" ht="15" hidden="1" spans="1:5">
      <c r="A1138" s="33" t="s">
        <v>1151</v>
      </c>
      <c r="B1138" s="31">
        <v>0</v>
      </c>
      <c r="C1138" s="31"/>
      <c r="D1138" s="31">
        <f t="shared" si="17"/>
        <v>0</v>
      </c>
      <c r="E1138" s="31"/>
    </row>
    <row r="1139" s="25" customFormat="1" ht="15" hidden="1" spans="1:5">
      <c r="A1139" s="33" t="s">
        <v>1152</v>
      </c>
      <c r="B1139" s="31">
        <v>0</v>
      </c>
      <c r="C1139" s="31"/>
      <c r="D1139" s="31">
        <f t="shared" si="17"/>
        <v>0</v>
      </c>
      <c r="E1139" s="31"/>
    </row>
    <row r="1140" s="25" customFormat="1" ht="15" hidden="1" spans="1:5">
      <c r="A1140" s="33" t="s">
        <v>1153</v>
      </c>
      <c r="B1140" s="31">
        <v>0</v>
      </c>
      <c r="C1140" s="31"/>
      <c r="D1140" s="31">
        <f t="shared" si="17"/>
        <v>0</v>
      </c>
      <c r="E1140" s="31"/>
    </row>
    <row r="1141" s="25" customFormat="1" ht="15" hidden="1" spans="1:5">
      <c r="A1141" s="33" t="s">
        <v>1154</v>
      </c>
      <c r="B1141" s="31">
        <v>0</v>
      </c>
      <c r="C1141" s="31"/>
      <c r="D1141" s="31">
        <f t="shared" si="17"/>
        <v>0</v>
      </c>
      <c r="E1141" s="31"/>
    </row>
    <row r="1142" s="25" customFormat="1" ht="15" hidden="1" spans="1:5">
      <c r="A1142" s="33" t="s">
        <v>1155</v>
      </c>
      <c r="B1142" s="31">
        <v>0</v>
      </c>
      <c r="C1142" s="31"/>
      <c r="D1142" s="31">
        <f t="shared" si="17"/>
        <v>0</v>
      </c>
      <c r="E1142" s="31"/>
    </row>
    <row r="1143" s="25" customFormat="1" ht="12.95" hidden="1" customHeight="1" spans="1:5">
      <c r="A1143" s="33" t="s">
        <v>1156</v>
      </c>
      <c r="B1143" s="31"/>
      <c r="C1143" s="31"/>
      <c r="D1143" s="31">
        <f t="shared" si="17"/>
        <v>0</v>
      </c>
      <c r="E1143" s="31"/>
    </row>
    <row r="1144" s="25" customFormat="1" ht="18.95" customHeight="1" spans="1:5">
      <c r="A1144" s="32" t="s">
        <v>1157</v>
      </c>
      <c r="B1144" s="31">
        <v>1</v>
      </c>
      <c r="C1144" s="31">
        <v>200</v>
      </c>
      <c r="D1144" s="31">
        <f t="shared" si="17"/>
        <v>201</v>
      </c>
      <c r="E1144" s="31"/>
    </row>
    <row r="1145" s="25" customFormat="1" ht="20.1" customHeight="1" spans="1:5">
      <c r="A1145" s="30" t="s">
        <v>1158</v>
      </c>
      <c r="B1145" s="31">
        <f>B1146+B1157+B1161</f>
        <v>12034</v>
      </c>
      <c r="C1145" s="31">
        <f>C1146+C1157+C1161</f>
        <v>6600</v>
      </c>
      <c r="D1145" s="31">
        <f t="shared" si="17"/>
        <v>18634</v>
      </c>
      <c r="E1145" s="31"/>
    </row>
    <row r="1146" s="25" customFormat="1" ht="15" spans="1:5">
      <c r="A1146" s="32" t="s">
        <v>1159</v>
      </c>
      <c r="B1146" s="31">
        <f>SUM(B1147:B1156)</f>
        <v>2845</v>
      </c>
      <c r="C1146" s="31">
        <f>SUM(C1147:C1156)</f>
        <v>6500</v>
      </c>
      <c r="D1146" s="31">
        <f t="shared" si="17"/>
        <v>9345</v>
      </c>
      <c r="E1146" s="31"/>
    </row>
    <row r="1147" s="25" customFormat="1" ht="15" hidden="1" spans="1:5">
      <c r="A1147" s="33" t="s">
        <v>1160</v>
      </c>
      <c r="B1147" s="31">
        <v>0</v>
      </c>
      <c r="C1147" s="31"/>
      <c r="D1147" s="31">
        <f t="shared" si="17"/>
        <v>0</v>
      </c>
      <c r="E1147" s="31"/>
    </row>
    <row r="1148" s="25" customFormat="1" ht="15" hidden="1" spans="1:5">
      <c r="A1148" s="33" t="s">
        <v>1161</v>
      </c>
      <c r="B1148" s="31">
        <v>0</v>
      </c>
      <c r="C1148" s="31"/>
      <c r="D1148" s="31">
        <f t="shared" si="17"/>
        <v>0</v>
      </c>
      <c r="E1148" s="31"/>
    </row>
    <row r="1149" s="25" customFormat="1" ht="20.1" hidden="1" customHeight="1" spans="1:5">
      <c r="A1149" s="33" t="s">
        <v>1162</v>
      </c>
      <c r="B1149" s="31"/>
      <c r="C1149" s="31"/>
      <c r="D1149" s="31">
        <f t="shared" si="17"/>
        <v>0</v>
      </c>
      <c r="E1149" s="31"/>
    </row>
    <row r="1150" s="25" customFormat="1" ht="15" hidden="1" spans="1:5">
      <c r="A1150" s="33" t="s">
        <v>1163</v>
      </c>
      <c r="B1150" s="31">
        <v>0</v>
      </c>
      <c r="C1150" s="31"/>
      <c r="D1150" s="31">
        <f t="shared" si="17"/>
        <v>0</v>
      </c>
      <c r="E1150" s="31"/>
    </row>
    <row r="1151" s="25" customFormat="1" ht="15" spans="1:5">
      <c r="A1151" s="32" t="s">
        <v>1164</v>
      </c>
      <c r="B1151" s="31">
        <v>21</v>
      </c>
      <c r="C1151" s="31"/>
      <c r="D1151" s="31">
        <f t="shared" si="17"/>
        <v>21</v>
      </c>
      <c r="E1151" s="31"/>
    </row>
    <row r="1152" s="25" customFormat="1" ht="20.1" hidden="1" customHeight="1" spans="1:5">
      <c r="A1152" s="33" t="s">
        <v>1165</v>
      </c>
      <c r="B1152" s="31"/>
      <c r="C1152" s="31"/>
      <c r="D1152" s="31">
        <f t="shared" si="17"/>
        <v>0</v>
      </c>
      <c r="E1152" s="31"/>
    </row>
    <row r="1153" s="25" customFormat="1" ht="14.1" hidden="1" customHeight="1" spans="1:5">
      <c r="A1153" s="33" t="s">
        <v>1166</v>
      </c>
      <c r="B1153" s="31">
        <v>0</v>
      </c>
      <c r="C1153" s="31"/>
      <c r="D1153" s="31">
        <f t="shared" si="17"/>
        <v>0</v>
      </c>
      <c r="E1153" s="31"/>
    </row>
    <row r="1154" s="25" customFormat="1" ht="20.1" customHeight="1" spans="1:5">
      <c r="A1154" s="32" t="s">
        <v>1167</v>
      </c>
      <c r="B1154" s="31">
        <v>50</v>
      </c>
      <c r="C1154" s="31">
        <v>600</v>
      </c>
      <c r="D1154" s="31">
        <f t="shared" si="17"/>
        <v>650</v>
      </c>
      <c r="E1154" s="31"/>
    </row>
    <row r="1155" s="25" customFormat="1" ht="15.95" customHeight="1" spans="1:5">
      <c r="A1155" s="32" t="s">
        <v>1168</v>
      </c>
      <c r="B1155" s="31">
        <v>600</v>
      </c>
      <c r="C1155" s="31"/>
      <c r="D1155" s="31">
        <f t="shared" si="17"/>
        <v>600</v>
      </c>
      <c r="E1155" s="31"/>
    </row>
    <row r="1156" s="25" customFormat="1" ht="15" spans="1:5">
      <c r="A1156" s="32" t="s">
        <v>1169</v>
      </c>
      <c r="B1156" s="31">
        <v>2174</v>
      </c>
      <c r="C1156" s="31">
        <f>4300+1600</f>
        <v>5900</v>
      </c>
      <c r="D1156" s="31">
        <f t="shared" si="17"/>
        <v>8074</v>
      </c>
      <c r="E1156" s="31"/>
    </row>
    <row r="1157" s="25" customFormat="1" ht="20.1" customHeight="1" spans="1:5">
      <c r="A1157" s="32" t="s">
        <v>1170</v>
      </c>
      <c r="B1157" s="31">
        <f>SUM(B1158:B1160)</f>
        <v>8246</v>
      </c>
      <c r="C1157" s="31">
        <f>SUM(C1158:C1160)</f>
        <v>100</v>
      </c>
      <c r="D1157" s="31">
        <f t="shared" si="17"/>
        <v>8346</v>
      </c>
      <c r="E1157" s="31"/>
    </row>
    <row r="1158" s="25" customFormat="1" ht="20.1" customHeight="1" spans="1:5">
      <c r="A1158" s="32" t="s">
        <v>1171</v>
      </c>
      <c r="B1158" s="31">
        <v>8246</v>
      </c>
      <c r="C1158" s="31">
        <v>100</v>
      </c>
      <c r="D1158" s="31">
        <f t="shared" ref="D1158:D1221" si="18">B1158+C1158</f>
        <v>8346</v>
      </c>
      <c r="E1158" s="31"/>
    </row>
    <row r="1159" s="25" customFormat="1" ht="20.1" hidden="1" customHeight="1" spans="1:5">
      <c r="A1159" s="33" t="s">
        <v>1172</v>
      </c>
      <c r="B1159" s="31">
        <v>0</v>
      </c>
      <c r="C1159" s="31"/>
      <c r="D1159" s="31">
        <f t="shared" si="18"/>
        <v>0</v>
      </c>
      <c r="E1159" s="31"/>
    </row>
    <row r="1160" s="25" customFormat="1" ht="20.1" hidden="1" customHeight="1" spans="1:5">
      <c r="A1160" s="33" t="s">
        <v>1173</v>
      </c>
      <c r="B1160" s="31">
        <v>0</v>
      </c>
      <c r="C1160" s="31"/>
      <c r="D1160" s="31">
        <f t="shared" si="18"/>
        <v>0</v>
      </c>
      <c r="E1160" s="31"/>
    </row>
    <row r="1161" s="25" customFormat="1" ht="20.1" customHeight="1" spans="1:5">
      <c r="A1161" s="32" t="s">
        <v>1174</v>
      </c>
      <c r="B1161" s="31">
        <f>SUM(B1162:B1164)</f>
        <v>943</v>
      </c>
      <c r="C1161" s="31"/>
      <c r="D1161" s="31">
        <f t="shared" si="18"/>
        <v>943</v>
      </c>
      <c r="E1161" s="31"/>
    </row>
    <row r="1162" s="25" customFormat="1" ht="20.1" hidden="1" customHeight="1" spans="1:5">
      <c r="A1162" s="33" t="s">
        <v>1175</v>
      </c>
      <c r="B1162" s="31"/>
      <c r="C1162" s="31"/>
      <c r="D1162" s="31">
        <f t="shared" si="18"/>
        <v>0</v>
      </c>
      <c r="E1162" s="31"/>
    </row>
    <row r="1163" s="25" customFormat="1" ht="20.1" customHeight="1" spans="1:5">
      <c r="A1163" s="32" t="s">
        <v>1176</v>
      </c>
      <c r="B1163" s="31">
        <v>943</v>
      </c>
      <c r="C1163" s="31"/>
      <c r="D1163" s="31">
        <f t="shared" si="18"/>
        <v>943</v>
      </c>
      <c r="E1163" s="31"/>
    </row>
    <row r="1164" s="25" customFormat="1" ht="20.1" hidden="1" customHeight="1" spans="1:5">
      <c r="A1164" s="33" t="s">
        <v>1177</v>
      </c>
      <c r="B1164" s="31"/>
      <c r="C1164" s="31"/>
      <c r="D1164" s="31">
        <f t="shared" si="18"/>
        <v>0</v>
      </c>
      <c r="E1164" s="31"/>
    </row>
    <row r="1165" s="25" customFormat="1" ht="20.1" customHeight="1" spans="1:5">
      <c r="A1165" s="30" t="s">
        <v>1178</v>
      </c>
      <c r="B1165" s="31">
        <f>B1166+B1184+B1190+B1196</f>
        <v>1081</v>
      </c>
      <c r="C1165" s="31"/>
      <c r="D1165" s="31">
        <f t="shared" si="18"/>
        <v>1081</v>
      </c>
      <c r="E1165" s="31"/>
    </row>
    <row r="1166" s="25" customFormat="1" ht="20.1" customHeight="1" spans="1:5">
      <c r="A1166" s="32" t="s">
        <v>1179</v>
      </c>
      <c r="B1166" s="31">
        <v>1081</v>
      </c>
      <c r="C1166" s="31"/>
      <c r="D1166" s="31">
        <f t="shared" si="18"/>
        <v>1081</v>
      </c>
      <c r="E1166" s="31"/>
    </row>
    <row r="1167" s="25" customFormat="1" ht="15" hidden="1" spans="1:5">
      <c r="A1167" s="33" t="s">
        <v>291</v>
      </c>
      <c r="B1167" s="31"/>
      <c r="C1167" s="31"/>
      <c r="D1167" s="31">
        <f t="shared" si="18"/>
        <v>0</v>
      </c>
      <c r="E1167" s="31"/>
    </row>
    <row r="1168" s="25" customFormat="1" ht="15" hidden="1" spans="1:5">
      <c r="A1168" s="33" t="s">
        <v>292</v>
      </c>
      <c r="B1168" s="31">
        <v>0</v>
      </c>
      <c r="C1168" s="31"/>
      <c r="D1168" s="31">
        <f t="shared" si="18"/>
        <v>0</v>
      </c>
      <c r="E1168" s="31"/>
    </row>
    <row r="1169" s="25" customFormat="1" ht="15" hidden="1" spans="1:5">
      <c r="A1169" s="33" t="s">
        <v>293</v>
      </c>
      <c r="B1169" s="31">
        <v>0</v>
      </c>
      <c r="C1169" s="31"/>
      <c r="D1169" s="31">
        <f t="shared" si="18"/>
        <v>0</v>
      </c>
      <c r="E1169" s="31"/>
    </row>
    <row r="1170" s="25" customFormat="1" ht="15" hidden="1" spans="1:5">
      <c r="A1170" s="33" t="s">
        <v>1180</v>
      </c>
      <c r="B1170" s="31">
        <v>0</v>
      </c>
      <c r="C1170" s="31"/>
      <c r="D1170" s="31">
        <f t="shared" si="18"/>
        <v>0</v>
      </c>
      <c r="E1170" s="31"/>
    </row>
    <row r="1171" s="25" customFormat="1" ht="15" hidden="1" spans="1:5">
      <c r="A1171" s="33" t="s">
        <v>1181</v>
      </c>
      <c r="B1171" s="31">
        <v>0</v>
      </c>
      <c r="C1171" s="31"/>
      <c r="D1171" s="31">
        <f t="shared" si="18"/>
        <v>0</v>
      </c>
      <c r="E1171" s="31"/>
    </row>
    <row r="1172" s="25" customFormat="1" ht="15" hidden="1" spans="1:5">
      <c r="A1172" s="33" t="s">
        <v>1182</v>
      </c>
      <c r="B1172" s="31">
        <v>0</v>
      </c>
      <c r="C1172" s="31"/>
      <c r="D1172" s="31">
        <f t="shared" si="18"/>
        <v>0</v>
      </c>
      <c r="E1172" s="31"/>
    </row>
    <row r="1173" s="25" customFormat="1" ht="15" hidden="1" spans="1:5">
      <c r="A1173" s="33" t="s">
        <v>1183</v>
      </c>
      <c r="B1173" s="31">
        <v>0</v>
      </c>
      <c r="C1173" s="31"/>
      <c r="D1173" s="31">
        <f t="shared" si="18"/>
        <v>0</v>
      </c>
      <c r="E1173" s="31"/>
    </row>
    <row r="1174" s="25" customFormat="1" ht="20.1" hidden="1" customHeight="1" spans="1:5">
      <c r="A1174" s="33" t="s">
        <v>1184</v>
      </c>
      <c r="B1174" s="31"/>
      <c r="C1174" s="31"/>
      <c r="D1174" s="31">
        <f t="shared" si="18"/>
        <v>0</v>
      </c>
      <c r="E1174" s="31"/>
    </row>
    <row r="1175" s="25" customFormat="1" ht="18" customHeight="1" spans="1:5">
      <c r="A1175" s="32" t="s">
        <v>1185</v>
      </c>
      <c r="B1175" s="31">
        <v>350</v>
      </c>
      <c r="C1175" s="31"/>
      <c r="D1175" s="31">
        <f t="shared" si="18"/>
        <v>350</v>
      </c>
      <c r="E1175" s="31"/>
    </row>
    <row r="1176" s="25" customFormat="1" ht="17.1" hidden="1" customHeight="1" spans="1:5">
      <c r="A1176" s="33" t="s">
        <v>1186</v>
      </c>
      <c r="B1176" s="31">
        <v>0</v>
      </c>
      <c r="C1176" s="31"/>
      <c r="D1176" s="31">
        <f t="shared" si="18"/>
        <v>0</v>
      </c>
      <c r="E1176" s="31"/>
    </row>
    <row r="1177" s="25" customFormat="1" ht="20.1" customHeight="1" spans="1:5">
      <c r="A1177" s="32" t="s">
        <v>1187</v>
      </c>
      <c r="B1177" s="31">
        <v>400</v>
      </c>
      <c r="C1177" s="31"/>
      <c r="D1177" s="31">
        <f t="shared" si="18"/>
        <v>400</v>
      </c>
      <c r="E1177" s="31"/>
    </row>
    <row r="1178" s="25" customFormat="1" ht="20.1" hidden="1" customHeight="1" spans="1:5">
      <c r="A1178" s="33" t="s">
        <v>1188</v>
      </c>
      <c r="B1178" s="31">
        <v>0</v>
      </c>
      <c r="C1178" s="31"/>
      <c r="D1178" s="31">
        <f t="shared" si="18"/>
        <v>0</v>
      </c>
      <c r="E1178" s="31"/>
    </row>
    <row r="1179" s="25" customFormat="1" ht="20.1" hidden="1" customHeight="1" spans="1:5">
      <c r="A1179" s="33" t="s">
        <v>1189</v>
      </c>
      <c r="B1179" s="31">
        <v>0</v>
      </c>
      <c r="C1179" s="31"/>
      <c r="D1179" s="31">
        <f t="shared" si="18"/>
        <v>0</v>
      </c>
      <c r="E1179" s="31"/>
    </row>
    <row r="1180" s="25" customFormat="1" ht="20.1" hidden="1" customHeight="1" spans="1:5">
      <c r="A1180" s="33" t="s">
        <v>1190</v>
      </c>
      <c r="B1180" s="31">
        <v>0</v>
      </c>
      <c r="C1180" s="31"/>
      <c r="D1180" s="31">
        <f t="shared" si="18"/>
        <v>0</v>
      </c>
      <c r="E1180" s="31"/>
    </row>
    <row r="1181" s="25" customFormat="1" ht="20.1" hidden="1" customHeight="1" spans="1:5">
      <c r="A1181" s="33" t="s">
        <v>1191</v>
      </c>
      <c r="B1181" s="31">
        <v>0</v>
      </c>
      <c r="C1181" s="31"/>
      <c r="D1181" s="31">
        <f t="shared" si="18"/>
        <v>0</v>
      </c>
      <c r="E1181" s="31"/>
    </row>
    <row r="1182" s="25" customFormat="1" ht="20.1" customHeight="1" spans="1:5">
      <c r="A1182" s="32" t="s">
        <v>300</v>
      </c>
      <c r="B1182" s="31">
        <v>186</v>
      </c>
      <c r="C1182" s="31"/>
      <c r="D1182" s="31">
        <f t="shared" si="18"/>
        <v>186</v>
      </c>
      <c r="E1182" s="31"/>
    </row>
    <row r="1183" s="25" customFormat="1" ht="20.1" customHeight="1" spans="1:5">
      <c r="A1183" s="32" t="s">
        <v>1192</v>
      </c>
      <c r="B1183" s="31">
        <v>145</v>
      </c>
      <c r="C1183" s="31"/>
      <c r="D1183" s="31">
        <f t="shared" si="18"/>
        <v>145</v>
      </c>
      <c r="E1183" s="31"/>
    </row>
    <row r="1184" s="25" customFormat="1" ht="20.1" hidden="1" customHeight="1" spans="1:5">
      <c r="A1184" s="33" t="s">
        <v>1193</v>
      </c>
      <c r="B1184" s="31">
        <f>SUM(B1185:B1189)</f>
        <v>0</v>
      </c>
      <c r="C1184" s="31"/>
      <c r="D1184" s="31">
        <f t="shared" si="18"/>
        <v>0</v>
      </c>
      <c r="E1184" s="31"/>
    </row>
    <row r="1185" s="25" customFormat="1" ht="20.1" hidden="1" customHeight="1" spans="1:5">
      <c r="A1185" s="33" t="s">
        <v>1194</v>
      </c>
      <c r="B1185" s="31"/>
      <c r="C1185" s="31"/>
      <c r="D1185" s="31">
        <f t="shared" si="18"/>
        <v>0</v>
      </c>
      <c r="E1185" s="31"/>
    </row>
    <row r="1186" s="25" customFormat="1" ht="20.1" hidden="1" customHeight="1" spans="1:5">
      <c r="A1186" s="33" t="s">
        <v>1195</v>
      </c>
      <c r="B1186" s="31"/>
      <c r="C1186" s="31"/>
      <c r="D1186" s="31">
        <f t="shared" si="18"/>
        <v>0</v>
      </c>
      <c r="E1186" s="31"/>
    </row>
    <row r="1187" s="25" customFormat="1" ht="20.1" hidden="1" customHeight="1" spans="1:5">
      <c r="A1187" s="33" t="s">
        <v>1196</v>
      </c>
      <c r="B1187" s="31"/>
      <c r="C1187" s="31"/>
      <c r="D1187" s="31">
        <f t="shared" si="18"/>
        <v>0</v>
      </c>
      <c r="E1187" s="31"/>
    </row>
    <row r="1188" s="25" customFormat="1" ht="20.1" hidden="1" customHeight="1" spans="1:5">
      <c r="A1188" s="33" t="s">
        <v>1197</v>
      </c>
      <c r="B1188" s="31"/>
      <c r="C1188" s="31"/>
      <c r="D1188" s="31">
        <f t="shared" si="18"/>
        <v>0</v>
      </c>
      <c r="E1188" s="31"/>
    </row>
    <row r="1189" s="25" customFormat="1" ht="20.1" hidden="1" customHeight="1" spans="1:5">
      <c r="A1189" s="33" t="s">
        <v>1198</v>
      </c>
      <c r="B1189" s="31"/>
      <c r="C1189" s="31"/>
      <c r="D1189" s="31">
        <f t="shared" si="18"/>
        <v>0</v>
      </c>
      <c r="E1189" s="31"/>
    </row>
    <row r="1190" s="25" customFormat="1" ht="20.1" hidden="1" customHeight="1" spans="1:5">
      <c r="A1190" s="33" t="s">
        <v>1199</v>
      </c>
      <c r="B1190" s="31">
        <f>SUM(B1191:B1195)</f>
        <v>0</v>
      </c>
      <c r="C1190" s="31"/>
      <c r="D1190" s="31">
        <f t="shared" si="18"/>
        <v>0</v>
      </c>
      <c r="E1190" s="31"/>
    </row>
    <row r="1191" s="25" customFormat="1" ht="20.1" hidden="1" customHeight="1" spans="1:5">
      <c r="A1191" s="33" t="s">
        <v>1200</v>
      </c>
      <c r="B1191" s="31"/>
      <c r="C1191" s="31"/>
      <c r="D1191" s="31">
        <f t="shared" si="18"/>
        <v>0</v>
      </c>
      <c r="E1191" s="31"/>
    </row>
    <row r="1192" s="25" customFormat="1" ht="20.1" hidden="1" customHeight="1" spans="1:5">
      <c r="A1192" s="33" t="s">
        <v>1201</v>
      </c>
      <c r="B1192" s="31"/>
      <c r="C1192" s="31"/>
      <c r="D1192" s="31">
        <f t="shared" si="18"/>
        <v>0</v>
      </c>
      <c r="E1192" s="31"/>
    </row>
    <row r="1193" s="25" customFormat="1" ht="20.1" hidden="1" customHeight="1" spans="1:5">
      <c r="A1193" s="33" t="s">
        <v>1202</v>
      </c>
      <c r="B1193" s="31"/>
      <c r="C1193" s="31"/>
      <c r="D1193" s="31">
        <f t="shared" si="18"/>
        <v>0</v>
      </c>
      <c r="E1193" s="31"/>
    </row>
    <row r="1194" s="25" customFormat="1" ht="20.1" hidden="1" customHeight="1" spans="1:5">
      <c r="A1194" s="33" t="s">
        <v>1203</v>
      </c>
      <c r="B1194" s="31"/>
      <c r="C1194" s="31"/>
      <c r="D1194" s="31">
        <f t="shared" si="18"/>
        <v>0</v>
      </c>
      <c r="E1194" s="31"/>
    </row>
    <row r="1195" s="25" customFormat="1" ht="20.1" hidden="1" customHeight="1" spans="1:5">
      <c r="A1195" s="33" t="s">
        <v>1204</v>
      </c>
      <c r="B1195" s="31"/>
      <c r="C1195" s="31"/>
      <c r="D1195" s="31">
        <f t="shared" si="18"/>
        <v>0</v>
      </c>
      <c r="E1195" s="31"/>
    </row>
    <row r="1196" s="25" customFormat="1" ht="20.1" hidden="1" customHeight="1" spans="1:5">
      <c r="A1196" s="33" t="s">
        <v>1205</v>
      </c>
      <c r="B1196" s="31">
        <f>SUM(B1197:B1208)</f>
        <v>0</v>
      </c>
      <c r="C1196" s="31"/>
      <c r="D1196" s="31">
        <f t="shared" si="18"/>
        <v>0</v>
      </c>
      <c r="E1196" s="31"/>
    </row>
    <row r="1197" s="25" customFormat="1" ht="20.1" hidden="1" customHeight="1" spans="1:5">
      <c r="A1197" s="33" t="s">
        <v>1206</v>
      </c>
      <c r="B1197" s="31">
        <v>0</v>
      </c>
      <c r="C1197" s="31"/>
      <c r="D1197" s="31">
        <f t="shared" si="18"/>
        <v>0</v>
      </c>
      <c r="E1197" s="31"/>
    </row>
    <row r="1198" s="25" customFormat="1" ht="20.1" hidden="1" customHeight="1" spans="1:5">
      <c r="A1198" s="33" t="s">
        <v>1207</v>
      </c>
      <c r="B1198" s="31">
        <v>0</v>
      </c>
      <c r="C1198" s="31"/>
      <c r="D1198" s="31">
        <f t="shared" si="18"/>
        <v>0</v>
      </c>
      <c r="E1198" s="31"/>
    </row>
    <row r="1199" s="25" customFormat="1" ht="20.1" hidden="1" customHeight="1" spans="1:5">
      <c r="A1199" s="33" t="s">
        <v>1208</v>
      </c>
      <c r="B1199" s="31">
        <v>0</v>
      </c>
      <c r="C1199" s="31"/>
      <c r="D1199" s="31">
        <f t="shared" si="18"/>
        <v>0</v>
      </c>
      <c r="E1199" s="31"/>
    </row>
    <row r="1200" s="25" customFormat="1" ht="20.1" hidden="1" customHeight="1" spans="1:5">
      <c r="A1200" s="33" t="s">
        <v>1209</v>
      </c>
      <c r="B1200" s="31">
        <v>0</v>
      </c>
      <c r="C1200" s="31"/>
      <c r="D1200" s="31">
        <f t="shared" si="18"/>
        <v>0</v>
      </c>
      <c r="E1200" s="31"/>
    </row>
    <row r="1201" s="25" customFormat="1" ht="20.1" hidden="1" customHeight="1" spans="1:5">
      <c r="A1201" s="33" t="s">
        <v>1210</v>
      </c>
      <c r="B1201" s="31">
        <v>0</v>
      </c>
      <c r="C1201" s="31"/>
      <c r="D1201" s="31">
        <f t="shared" si="18"/>
        <v>0</v>
      </c>
      <c r="E1201" s="31"/>
    </row>
    <row r="1202" s="25" customFormat="1" ht="20.1" hidden="1" customHeight="1" spans="1:5">
      <c r="A1202" s="33" t="s">
        <v>1211</v>
      </c>
      <c r="B1202" s="31">
        <v>0</v>
      </c>
      <c r="C1202" s="31"/>
      <c r="D1202" s="31">
        <f t="shared" si="18"/>
        <v>0</v>
      </c>
      <c r="E1202" s="31"/>
    </row>
    <row r="1203" s="25" customFormat="1" ht="20.1" hidden="1" customHeight="1" spans="1:5">
      <c r="A1203" s="33" t="s">
        <v>1212</v>
      </c>
      <c r="B1203" s="31">
        <v>0</v>
      </c>
      <c r="C1203" s="31"/>
      <c r="D1203" s="31">
        <f t="shared" si="18"/>
        <v>0</v>
      </c>
      <c r="E1203" s="31"/>
    </row>
    <row r="1204" s="25" customFormat="1" ht="20.1" hidden="1" customHeight="1" spans="1:5">
      <c r="A1204" s="33" t="s">
        <v>1213</v>
      </c>
      <c r="B1204" s="31"/>
      <c r="C1204" s="31"/>
      <c r="D1204" s="31">
        <f t="shared" si="18"/>
        <v>0</v>
      </c>
      <c r="E1204" s="31"/>
    </row>
    <row r="1205" s="25" customFormat="1" ht="20.1" hidden="1" customHeight="1" spans="1:5">
      <c r="A1205" s="33" t="s">
        <v>1214</v>
      </c>
      <c r="B1205" s="31"/>
      <c r="C1205" s="31"/>
      <c r="D1205" s="31">
        <f t="shared" si="18"/>
        <v>0</v>
      </c>
      <c r="E1205" s="31"/>
    </row>
    <row r="1206" s="25" customFormat="1" ht="20.1" hidden="1" customHeight="1" spans="1:5">
      <c r="A1206" s="33" t="s">
        <v>1215</v>
      </c>
      <c r="B1206" s="31">
        <v>0</v>
      </c>
      <c r="C1206" s="31"/>
      <c r="D1206" s="31">
        <f t="shared" si="18"/>
        <v>0</v>
      </c>
      <c r="E1206" s="31"/>
    </row>
    <row r="1207" s="25" customFormat="1" ht="20.1" hidden="1" customHeight="1" spans="1:5">
      <c r="A1207" s="33" t="s">
        <v>1216</v>
      </c>
      <c r="B1207" s="31">
        <v>0</v>
      </c>
      <c r="C1207" s="31"/>
      <c r="D1207" s="31">
        <f t="shared" si="18"/>
        <v>0</v>
      </c>
      <c r="E1207" s="31"/>
    </row>
    <row r="1208" s="25" customFormat="1" ht="20.1" hidden="1" customHeight="1" spans="1:5">
      <c r="A1208" s="33" t="s">
        <v>1217</v>
      </c>
      <c r="B1208" s="31"/>
      <c r="C1208" s="31"/>
      <c r="D1208" s="31">
        <f t="shared" si="18"/>
        <v>0</v>
      </c>
      <c r="E1208" s="31"/>
    </row>
    <row r="1209" s="25" customFormat="1" ht="20.1" customHeight="1" spans="1:5">
      <c r="A1209" s="30" t="s">
        <v>1218</v>
      </c>
      <c r="B1209" s="31">
        <f>B1210+B1222+B1229+B1237+B1250+B1254+B1258</f>
        <v>7316</v>
      </c>
      <c r="C1209" s="31">
        <f>C1210+C1222+C1229+C1237+C1250+C1254+C1258</f>
        <v>3700</v>
      </c>
      <c r="D1209" s="31">
        <f t="shared" si="18"/>
        <v>11016</v>
      </c>
      <c r="E1209" s="31"/>
    </row>
    <row r="1210" s="25" customFormat="1" ht="20.1" customHeight="1" spans="1:5">
      <c r="A1210" s="32" t="s">
        <v>1219</v>
      </c>
      <c r="B1210" s="31">
        <f>SUM(B1211:B1221)</f>
        <v>2098</v>
      </c>
      <c r="C1210" s="31">
        <f>SUM(C1211:C1221)</f>
        <v>1100</v>
      </c>
      <c r="D1210" s="31">
        <f t="shared" si="18"/>
        <v>3198</v>
      </c>
      <c r="E1210" s="31"/>
    </row>
    <row r="1211" s="25" customFormat="1" ht="20.1" customHeight="1" spans="1:5">
      <c r="A1211" s="32" t="s">
        <v>291</v>
      </c>
      <c r="B1211" s="31">
        <v>457</v>
      </c>
      <c r="C1211" s="31"/>
      <c r="D1211" s="31">
        <f t="shared" si="18"/>
        <v>457</v>
      </c>
      <c r="E1211" s="31"/>
    </row>
    <row r="1212" s="25" customFormat="1" ht="20.1" hidden="1" customHeight="1" spans="1:5">
      <c r="A1212" s="33" t="s">
        <v>292</v>
      </c>
      <c r="B1212" s="31">
        <v>0</v>
      </c>
      <c r="C1212" s="31"/>
      <c r="D1212" s="31">
        <f t="shared" si="18"/>
        <v>0</v>
      </c>
      <c r="E1212" s="31"/>
    </row>
    <row r="1213" s="25" customFormat="1" ht="20.1" hidden="1" customHeight="1" spans="1:5">
      <c r="A1213" s="33" t="s">
        <v>293</v>
      </c>
      <c r="B1213" s="31">
        <v>0</v>
      </c>
      <c r="C1213" s="31"/>
      <c r="D1213" s="31">
        <f t="shared" si="18"/>
        <v>0</v>
      </c>
      <c r="E1213" s="31"/>
    </row>
    <row r="1214" s="25" customFormat="1" ht="20.1" hidden="1" customHeight="1" spans="1:5">
      <c r="A1214" s="33" t="s">
        <v>1220</v>
      </c>
      <c r="B1214" s="31">
        <v>0</v>
      </c>
      <c r="C1214" s="31"/>
      <c r="D1214" s="31">
        <f t="shared" si="18"/>
        <v>0</v>
      </c>
      <c r="E1214" s="31"/>
    </row>
    <row r="1215" s="25" customFormat="1" ht="20.1" hidden="1" customHeight="1" spans="1:5">
      <c r="A1215" s="33" t="s">
        <v>1221</v>
      </c>
      <c r="B1215" s="31">
        <v>0</v>
      </c>
      <c r="C1215" s="31"/>
      <c r="D1215" s="31">
        <f t="shared" si="18"/>
        <v>0</v>
      </c>
      <c r="E1215" s="31"/>
    </row>
    <row r="1216" s="25" customFormat="1" ht="20.1" customHeight="1" spans="1:5">
      <c r="A1216" s="32" t="s">
        <v>1222</v>
      </c>
      <c r="B1216" s="31">
        <v>30</v>
      </c>
      <c r="C1216" s="31"/>
      <c r="D1216" s="31">
        <f t="shared" si="18"/>
        <v>30</v>
      </c>
      <c r="E1216" s="31"/>
    </row>
    <row r="1217" s="25" customFormat="1" ht="20.1" hidden="1" customHeight="1" spans="1:5">
      <c r="A1217" s="33" t="s">
        <v>1223</v>
      </c>
      <c r="B1217" s="31">
        <v>0</v>
      </c>
      <c r="C1217" s="31"/>
      <c r="D1217" s="31">
        <f t="shared" si="18"/>
        <v>0</v>
      </c>
      <c r="E1217" s="31"/>
    </row>
    <row r="1218" s="25" customFormat="1" ht="20.1" hidden="1" customHeight="1" spans="1:5">
      <c r="A1218" s="33" t="s">
        <v>1224</v>
      </c>
      <c r="B1218" s="31">
        <v>0</v>
      </c>
      <c r="C1218" s="31"/>
      <c r="D1218" s="31">
        <f t="shared" si="18"/>
        <v>0</v>
      </c>
      <c r="E1218" s="31"/>
    </row>
    <row r="1219" s="25" customFormat="1" ht="20.1" hidden="1" customHeight="1" spans="1:5">
      <c r="A1219" s="33" t="s">
        <v>1225</v>
      </c>
      <c r="B1219" s="31">
        <v>0</v>
      </c>
      <c r="C1219" s="31"/>
      <c r="D1219" s="31">
        <f t="shared" si="18"/>
        <v>0</v>
      </c>
      <c r="E1219" s="31"/>
    </row>
    <row r="1220" s="25" customFormat="1" ht="20.1" customHeight="1" spans="1:5">
      <c r="A1220" s="32" t="s">
        <v>300</v>
      </c>
      <c r="B1220" s="31">
        <v>163</v>
      </c>
      <c r="C1220" s="31"/>
      <c r="D1220" s="31">
        <f t="shared" si="18"/>
        <v>163</v>
      </c>
      <c r="E1220" s="31"/>
    </row>
    <row r="1221" s="25" customFormat="1" ht="20.1" customHeight="1" spans="1:5">
      <c r="A1221" s="32" t="s">
        <v>1226</v>
      </c>
      <c r="B1221" s="31">
        <v>1448</v>
      </c>
      <c r="C1221" s="31">
        <v>1100</v>
      </c>
      <c r="D1221" s="31">
        <f t="shared" si="18"/>
        <v>2548</v>
      </c>
      <c r="E1221" s="31"/>
    </row>
    <row r="1222" s="25" customFormat="1" ht="20.1" customHeight="1" spans="1:5">
      <c r="A1222" s="32" t="s">
        <v>1227</v>
      </c>
      <c r="B1222" s="31">
        <f>SUM(B1223:B1227)</f>
        <v>3290</v>
      </c>
      <c r="C1222" s="31">
        <f>SUM(C1223:C1227)</f>
        <v>2600</v>
      </c>
      <c r="D1222" s="31">
        <f t="shared" ref="D1222:D1272" si="19">B1222+C1222</f>
        <v>5890</v>
      </c>
      <c r="E1222" s="31"/>
    </row>
    <row r="1223" s="25" customFormat="1" ht="20.1" hidden="1" customHeight="1" spans="1:5">
      <c r="A1223" s="33" t="s">
        <v>291</v>
      </c>
      <c r="B1223" s="31"/>
      <c r="C1223" s="31"/>
      <c r="D1223" s="31">
        <f t="shared" si="19"/>
        <v>0</v>
      </c>
      <c r="E1223" s="31"/>
    </row>
    <row r="1224" s="25" customFormat="1" ht="15" hidden="1" spans="1:5">
      <c r="A1224" s="33" t="s">
        <v>292</v>
      </c>
      <c r="B1224" s="31"/>
      <c r="C1224" s="31"/>
      <c r="D1224" s="31">
        <f t="shared" si="19"/>
        <v>0</v>
      </c>
      <c r="E1224" s="31"/>
    </row>
    <row r="1225" s="25" customFormat="1" ht="15" hidden="1" spans="1:5">
      <c r="A1225" s="33" t="s">
        <v>293</v>
      </c>
      <c r="B1225" s="31">
        <v>0</v>
      </c>
      <c r="C1225" s="31"/>
      <c r="D1225" s="31">
        <f t="shared" si="19"/>
        <v>0</v>
      </c>
      <c r="E1225" s="31"/>
    </row>
    <row r="1226" s="25" customFormat="1" ht="20.1" customHeight="1" spans="1:5">
      <c r="A1226" s="32" t="s">
        <v>1228</v>
      </c>
      <c r="B1226" s="31">
        <v>3290</v>
      </c>
      <c r="C1226" s="31">
        <v>2600</v>
      </c>
      <c r="D1226" s="31">
        <f t="shared" si="19"/>
        <v>5890</v>
      </c>
      <c r="E1226" s="31"/>
    </row>
    <row r="1227" s="25" customFormat="1" ht="20.1" hidden="1" customHeight="1" spans="1:5">
      <c r="A1227" s="33" t="s">
        <v>1229</v>
      </c>
      <c r="B1227" s="31"/>
      <c r="C1227" s="31"/>
      <c r="D1227" s="31">
        <f t="shared" si="19"/>
        <v>0</v>
      </c>
      <c r="E1227" s="31"/>
    </row>
    <row r="1228" s="25" customFormat="1" ht="20.1" hidden="1" customHeight="1" spans="1:5">
      <c r="A1228" s="33" t="s">
        <v>1230</v>
      </c>
      <c r="B1228" s="31">
        <v>0</v>
      </c>
      <c r="C1228" s="31"/>
      <c r="D1228" s="31">
        <f t="shared" si="19"/>
        <v>0</v>
      </c>
      <c r="E1228" s="31"/>
    </row>
    <row r="1229" s="25" customFormat="1" ht="20.1" customHeight="1" spans="1:5">
      <c r="A1229" s="32" t="s">
        <v>1231</v>
      </c>
      <c r="B1229" s="31">
        <f>SUM(B1230:B1236)</f>
        <v>494</v>
      </c>
      <c r="C1229" s="31"/>
      <c r="D1229" s="31">
        <f t="shared" si="19"/>
        <v>494</v>
      </c>
      <c r="E1229" s="31"/>
    </row>
    <row r="1230" s="25" customFormat="1" ht="20.1" customHeight="1" spans="1:5">
      <c r="A1230" s="32" t="s">
        <v>291</v>
      </c>
      <c r="B1230" s="31">
        <v>227</v>
      </c>
      <c r="C1230" s="31"/>
      <c r="D1230" s="31">
        <f t="shared" si="19"/>
        <v>227</v>
      </c>
      <c r="E1230" s="31"/>
    </row>
    <row r="1231" s="25" customFormat="1" ht="20.1" customHeight="1" spans="1:5">
      <c r="A1231" s="32" t="s">
        <v>292</v>
      </c>
      <c r="B1231" s="31">
        <v>2</v>
      </c>
      <c r="C1231" s="31"/>
      <c r="D1231" s="31">
        <f t="shared" si="19"/>
        <v>2</v>
      </c>
      <c r="E1231" s="31"/>
    </row>
    <row r="1232" s="25" customFormat="1" ht="20.1" hidden="1" customHeight="1" spans="1:5">
      <c r="A1232" s="33" t="s">
        <v>293</v>
      </c>
      <c r="B1232" s="31">
        <v>0</v>
      </c>
      <c r="C1232" s="31"/>
      <c r="D1232" s="31">
        <f t="shared" si="19"/>
        <v>0</v>
      </c>
      <c r="E1232" s="31"/>
    </row>
    <row r="1233" s="25" customFormat="1" ht="20.1" hidden="1" customHeight="1" spans="1:5">
      <c r="A1233" s="33" t="s">
        <v>1232</v>
      </c>
      <c r="B1233" s="31"/>
      <c r="C1233" s="31"/>
      <c r="D1233" s="31">
        <f t="shared" si="19"/>
        <v>0</v>
      </c>
      <c r="E1233" s="31"/>
    </row>
    <row r="1234" s="25" customFormat="1" ht="20.1" hidden="1" customHeight="1" spans="1:5">
      <c r="A1234" s="33" t="s">
        <v>1233</v>
      </c>
      <c r="B1234" s="31">
        <v>0</v>
      </c>
      <c r="C1234" s="31"/>
      <c r="D1234" s="31">
        <f t="shared" si="19"/>
        <v>0</v>
      </c>
      <c r="E1234" s="31"/>
    </row>
    <row r="1235" s="25" customFormat="1" ht="20.1" customHeight="1" spans="1:5">
      <c r="A1235" s="32" t="s">
        <v>300</v>
      </c>
      <c r="B1235" s="31">
        <v>185</v>
      </c>
      <c r="C1235" s="31"/>
      <c r="D1235" s="31">
        <f t="shared" si="19"/>
        <v>185</v>
      </c>
      <c r="E1235" s="31"/>
    </row>
    <row r="1236" s="25" customFormat="1" ht="20.1" customHeight="1" spans="1:5">
      <c r="A1236" s="32" t="s">
        <v>1234</v>
      </c>
      <c r="B1236" s="31">
        <v>80</v>
      </c>
      <c r="C1236" s="31"/>
      <c r="D1236" s="31">
        <f t="shared" si="19"/>
        <v>80</v>
      </c>
      <c r="E1236" s="31"/>
    </row>
    <row r="1237" s="25" customFormat="1" ht="20.1" customHeight="1" spans="1:5">
      <c r="A1237" s="32" t="s">
        <v>1235</v>
      </c>
      <c r="B1237" s="31">
        <f>SUM(B1238:B1249)</f>
        <v>26</v>
      </c>
      <c r="C1237" s="31"/>
      <c r="D1237" s="31">
        <f t="shared" si="19"/>
        <v>26</v>
      </c>
      <c r="E1237" s="31"/>
    </row>
    <row r="1238" s="25" customFormat="1" ht="20.1" hidden="1" customHeight="1" spans="1:5">
      <c r="A1238" s="33" t="s">
        <v>291</v>
      </c>
      <c r="B1238" s="31">
        <v>0</v>
      </c>
      <c r="C1238" s="31"/>
      <c r="D1238" s="31">
        <f t="shared" si="19"/>
        <v>0</v>
      </c>
      <c r="E1238" s="31"/>
    </row>
    <row r="1239" s="25" customFormat="1" ht="15" hidden="1" spans="1:5">
      <c r="A1239" s="33" t="s">
        <v>292</v>
      </c>
      <c r="B1239" s="31"/>
      <c r="C1239" s="31"/>
      <c r="D1239" s="31">
        <f t="shared" si="19"/>
        <v>0</v>
      </c>
      <c r="E1239" s="31"/>
    </row>
    <row r="1240" s="25" customFormat="1" ht="15" hidden="1" spans="1:5">
      <c r="A1240" s="33" t="s">
        <v>293</v>
      </c>
      <c r="B1240" s="31">
        <v>0</v>
      </c>
      <c r="C1240" s="31"/>
      <c r="D1240" s="31">
        <f t="shared" si="19"/>
        <v>0</v>
      </c>
      <c r="E1240" s="31"/>
    </row>
    <row r="1241" s="25" customFormat="1" ht="20.1" customHeight="1" spans="1:5">
      <c r="A1241" s="32" t="s">
        <v>1236</v>
      </c>
      <c r="B1241" s="31">
        <v>26</v>
      </c>
      <c r="C1241" s="31"/>
      <c r="D1241" s="31">
        <f t="shared" si="19"/>
        <v>26</v>
      </c>
      <c r="E1241" s="31"/>
    </row>
    <row r="1242" s="25" customFormat="1" ht="20.1" hidden="1" customHeight="1" spans="1:5">
      <c r="A1242" s="33" t="s">
        <v>1237</v>
      </c>
      <c r="B1242" s="31">
        <v>0</v>
      </c>
      <c r="C1242" s="31"/>
      <c r="D1242" s="31">
        <f t="shared" si="19"/>
        <v>0</v>
      </c>
      <c r="E1242" s="31"/>
    </row>
    <row r="1243" s="25" customFormat="1" ht="20.1" hidden="1" customHeight="1" spans="1:5">
      <c r="A1243" s="33" t="s">
        <v>1238</v>
      </c>
      <c r="B1243" s="31">
        <v>0</v>
      </c>
      <c r="C1243" s="31"/>
      <c r="D1243" s="31">
        <f t="shared" si="19"/>
        <v>0</v>
      </c>
      <c r="E1243" s="31"/>
    </row>
    <row r="1244" s="25" customFormat="1" ht="20.1" hidden="1" customHeight="1" spans="1:5">
      <c r="A1244" s="33" t="s">
        <v>1239</v>
      </c>
      <c r="B1244" s="31">
        <v>0</v>
      </c>
      <c r="C1244" s="31"/>
      <c r="D1244" s="31">
        <f t="shared" si="19"/>
        <v>0</v>
      </c>
      <c r="E1244" s="31"/>
    </row>
    <row r="1245" s="25" customFormat="1" ht="20.1" hidden="1" customHeight="1" spans="1:5">
      <c r="A1245" s="33" t="s">
        <v>1240</v>
      </c>
      <c r="B1245" s="31">
        <v>0</v>
      </c>
      <c r="C1245" s="31"/>
      <c r="D1245" s="31">
        <f t="shared" si="19"/>
        <v>0</v>
      </c>
      <c r="E1245" s="31"/>
    </row>
    <row r="1246" s="25" customFormat="1" ht="20.1" hidden="1" customHeight="1" spans="1:5">
      <c r="A1246" s="33" t="s">
        <v>1241</v>
      </c>
      <c r="B1246" s="31">
        <v>0</v>
      </c>
      <c r="C1246" s="31"/>
      <c r="D1246" s="31">
        <f t="shared" si="19"/>
        <v>0</v>
      </c>
      <c r="E1246" s="31"/>
    </row>
    <row r="1247" s="25" customFormat="1" ht="20.1" hidden="1" customHeight="1" spans="1:5">
      <c r="A1247" s="33" t="s">
        <v>1242</v>
      </c>
      <c r="B1247" s="31">
        <v>0</v>
      </c>
      <c r="C1247" s="31"/>
      <c r="D1247" s="31">
        <f t="shared" si="19"/>
        <v>0</v>
      </c>
      <c r="E1247" s="31"/>
    </row>
    <row r="1248" s="25" customFormat="1" ht="20.1" hidden="1" customHeight="1" spans="1:5">
      <c r="A1248" s="33" t="s">
        <v>1243</v>
      </c>
      <c r="B1248" s="31">
        <v>0</v>
      </c>
      <c r="C1248" s="31"/>
      <c r="D1248" s="31">
        <f t="shared" si="19"/>
        <v>0</v>
      </c>
      <c r="E1248" s="31"/>
    </row>
    <row r="1249" s="25" customFormat="1" ht="20.1" hidden="1" customHeight="1" spans="1:5">
      <c r="A1249" s="33" t="s">
        <v>1244</v>
      </c>
      <c r="B1249" s="31">
        <v>0</v>
      </c>
      <c r="C1249" s="31"/>
      <c r="D1249" s="31">
        <f t="shared" si="19"/>
        <v>0</v>
      </c>
      <c r="E1249" s="31"/>
    </row>
    <row r="1250" s="25" customFormat="1" ht="20.1" customHeight="1" spans="1:5">
      <c r="A1250" s="32" t="s">
        <v>1245</v>
      </c>
      <c r="B1250" s="31">
        <f>SUM(B1251:B1253)</f>
        <v>1408</v>
      </c>
      <c r="C1250" s="31"/>
      <c r="D1250" s="31">
        <f t="shared" si="19"/>
        <v>1408</v>
      </c>
      <c r="E1250" s="31"/>
    </row>
    <row r="1251" s="25" customFormat="1" ht="20.1" customHeight="1" spans="1:5">
      <c r="A1251" s="32" t="s">
        <v>1246</v>
      </c>
      <c r="B1251" s="31">
        <v>1408</v>
      </c>
      <c r="C1251" s="31"/>
      <c r="D1251" s="31">
        <f t="shared" si="19"/>
        <v>1408</v>
      </c>
      <c r="E1251" s="31"/>
    </row>
    <row r="1252" s="25" customFormat="1" ht="20.1" hidden="1" customHeight="1" spans="1:5">
      <c r="A1252" s="33" t="s">
        <v>1247</v>
      </c>
      <c r="B1252" s="31">
        <v>0</v>
      </c>
      <c r="C1252" s="31"/>
      <c r="D1252" s="31">
        <f t="shared" si="19"/>
        <v>0</v>
      </c>
      <c r="E1252" s="31"/>
    </row>
    <row r="1253" s="25" customFormat="1" ht="20.1" hidden="1" customHeight="1" spans="1:5">
      <c r="A1253" s="33" t="s">
        <v>1248</v>
      </c>
      <c r="B1253" s="31"/>
      <c r="C1253" s="31"/>
      <c r="D1253" s="31">
        <f t="shared" si="19"/>
        <v>0</v>
      </c>
      <c r="E1253" s="31"/>
    </row>
    <row r="1254" s="25" customFormat="1" ht="20.1" hidden="1" customHeight="1" spans="1:5">
      <c r="A1254" s="33" t="s">
        <v>1249</v>
      </c>
      <c r="B1254" s="31">
        <f>SUM(B1255:B1257)</f>
        <v>0</v>
      </c>
      <c r="C1254" s="31"/>
      <c r="D1254" s="31">
        <f t="shared" si="19"/>
        <v>0</v>
      </c>
      <c r="E1254" s="31"/>
    </row>
    <row r="1255" s="25" customFormat="1" ht="20.1" hidden="1" customHeight="1" spans="1:5">
      <c r="A1255" s="33" t="s">
        <v>1250</v>
      </c>
      <c r="B1255" s="31"/>
      <c r="C1255" s="31"/>
      <c r="D1255" s="31">
        <f t="shared" si="19"/>
        <v>0</v>
      </c>
      <c r="E1255" s="31"/>
    </row>
    <row r="1256" s="25" customFormat="1" ht="20.1" hidden="1" customHeight="1" spans="1:5">
      <c r="A1256" s="33" t="s">
        <v>1251</v>
      </c>
      <c r="B1256" s="31"/>
      <c r="C1256" s="31"/>
      <c r="D1256" s="31">
        <f t="shared" si="19"/>
        <v>0</v>
      </c>
      <c r="E1256" s="31"/>
    </row>
    <row r="1257" s="25" customFormat="1" ht="20.1" hidden="1" customHeight="1" spans="1:5">
      <c r="A1257" s="33" t="s">
        <v>1252</v>
      </c>
      <c r="B1257" s="31"/>
      <c r="C1257" s="31"/>
      <c r="D1257" s="31">
        <f t="shared" si="19"/>
        <v>0</v>
      </c>
      <c r="E1257" s="31"/>
    </row>
    <row r="1258" s="25" customFormat="1" ht="20.1" hidden="1" customHeight="1" spans="1:5">
      <c r="A1258" s="33" t="s">
        <v>1253</v>
      </c>
      <c r="B1258" s="31"/>
      <c r="C1258" s="31"/>
      <c r="D1258" s="31">
        <f t="shared" si="19"/>
        <v>0</v>
      </c>
      <c r="E1258" s="31"/>
    </row>
    <row r="1259" s="25" customFormat="1" ht="15" spans="1:5">
      <c r="A1259" s="30" t="s">
        <v>1254</v>
      </c>
      <c r="B1259" s="31">
        <v>10000</v>
      </c>
      <c r="C1259" s="31"/>
      <c r="D1259" s="31">
        <f t="shared" si="19"/>
        <v>10000</v>
      </c>
      <c r="E1259" s="31"/>
    </row>
    <row r="1260" s="25" customFormat="1" ht="20.1" customHeight="1" spans="1:5">
      <c r="A1260" s="30" t="s">
        <v>1255</v>
      </c>
      <c r="B1260" s="31">
        <f>SUM(B1261)</f>
        <v>22000</v>
      </c>
      <c r="C1260" s="31"/>
      <c r="D1260" s="31">
        <f t="shared" si="19"/>
        <v>22000</v>
      </c>
      <c r="E1260" s="31"/>
    </row>
    <row r="1261" s="25" customFormat="1" ht="20.1" customHeight="1" spans="1:5">
      <c r="A1261" s="32" t="s">
        <v>1256</v>
      </c>
      <c r="B1261" s="31">
        <f>SUM(B1262:B1265)</f>
        <v>22000</v>
      </c>
      <c r="C1261" s="31"/>
      <c r="D1261" s="31">
        <f t="shared" si="19"/>
        <v>22000</v>
      </c>
      <c r="E1261" s="31"/>
    </row>
    <row r="1262" s="25" customFormat="1" ht="20.1" customHeight="1" spans="1:5">
      <c r="A1262" s="32" t="s">
        <v>1257</v>
      </c>
      <c r="B1262" s="31">
        <v>22000</v>
      </c>
      <c r="C1262" s="31"/>
      <c r="D1262" s="31">
        <f t="shared" si="19"/>
        <v>22000</v>
      </c>
      <c r="E1262" s="31"/>
    </row>
    <row r="1263" s="25" customFormat="1" ht="15" hidden="1" spans="1:5">
      <c r="A1263" s="33" t="s">
        <v>1258</v>
      </c>
      <c r="B1263" s="31"/>
      <c r="C1263" s="31"/>
      <c r="D1263" s="31">
        <f t="shared" si="19"/>
        <v>0</v>
      </c>
      <c r="E1263" s="31"/>
    </row>
    <row r="1264" s="25" customFormat="1" ht="15" hidden="1" spans="1:5">
      <c r="A1264" s="33" t="s">
        <v>1259</v>
      </c>
      <c r="B1264" s="31"/>
      <c r="C1264" s="31"/>
      <c r="D1264" s="31">
        <f t="shared" si="19"/>
        <v>0</v>
      </c>
      <c r="E1264" s="31"/>
    </row>
    <row r="1265" s="25" customFormat="1" ht="15" hidden="1" spans="1:5">
      <c r="A1265" s="33" t="s">
        <v>1260</v>
      </c>
      <c r="B1265" s="31"/>
      <c r="C1265" s="31"/>
      <c r="D1265" s="31">
        <f t="shared" si="19"/>
        <v>0</v>
      </c>
      <c r="E1265" s="31"/>
    </row>
    <row r="1266" s="25" customFormat="1" ht="21" hidden="1" customHeight="1" spans="1:5">
      <c r="A1266" s="30" t="s">
        <v>1261</v>
      </c>
      <c r="B1266" s="31">
        <f>SUM(B1267)</f>
        <v>0</v>
      </c>
      <c r="C1266" s="31"/>
      <c r="D1266" s="31">
        <f t="shared" si="19"/>
        <v>0</v>
      </c>
      <c r="E1266" s="31"/>
    </row>
    <row r="1267" s="25" customFormat="1" ht="15.95" hidden="1" customHeight="1" spans="1:5">
      <c r="A1267" s="33" t="s">
        <v>1262</v>
      </c>
      <c r="B1267" s="31"/>
      <c r="C1267" s="31"/>
      <c r="D1267" s="31">
        <f t="shared" si="19"/>
        <v>0</v>
      </c>
      <c r="E1267" s="31"/>
    </row>
    <row r="1268" s="25" customFormat="1" ht="20.1" customHeight="1" spans="1:5">
      <c r="A1268" s="30" t="s">
        <v>1263</v>
      </c>
      <c r="B1268" s="31">
        <f>SUBTOTAL(9,B1269:B1270)</f>
        <v>16221</v>
      </c>
      <c r="C1268" s="31">
        <f>SUBTOTAL(9,C1269:C1270)</f>
        <v>24658</v>
      </c>
      <c r="D1268" s="31">
        <f t="shared" si="19"/>
        <v>40879</v>
      </c>
      <c r="E1268" s="31"/>
    </row>
    <row r="1269" s="25" customFormat="1" ht="20.1" customHeight="1" spans="1:5">
      <c r="A1269" s="32" t="s">
        <v>1264</v>
      </c>
      <c r="B1269" s="31">
        <v>14933</v>
      </c>
      <c r="C1269" s="31"/>
      <c r="D1269" s="31">
        <f t="shared" si="19"/>
        <v>14933</v>
      </c>
      <c r="E1269" s="31"/>
    </row>
    <row r="1270" s="25" customFormat="1" ht="20.1" customHeight="1" spans="1:5">
      <c r="A1270" s="32" t="s">
        <v>1120</v>
      </c>
      <c r="B1270" s="31">
        <f>700+588</f>
        <v>1288</v>
      </c>
      <c r="C1270" s="31">
        <f>17500+7158</f>
        <v>24658</v>
      </c>
      <c r="D1270" s="31">
        <f t="shared" si="19"/>
        <v>25946</v>
      </c>
      <c r="E1270" s="34" t="s">
        <v>1265</v>
      </c>
    </row>
    <row r="1271" s="25" customFormat="1" ht="18" hidden="1" customHeight="1" spans="1:5">
      <c r="A1271" s="35"/>
      <c r="B1271" s="36"/>
      <c r="C1271" s="36"/>
      <c r="D1271" s="31">
        <f t="shared" si="19"/>
        <v>0</v>
      </c>
      <c r="E1271" s="31"/>
    </row>
    <row r="1272" s="25" customFormat="1" ht="20.1" customHeight="1" spans="1:5">
      <c r="A1272" s="37" t="s">
        <v>1266</v>
      </c>
      <c r="B1272" s="38">
        <f>B5+B243+B247+B259+B349+B400+B456+B513+B639+B709+B783+B802+B913+B977+B1041+B1061+B1091+B1101+B1145+B1165+B1209+B1259+B1260+B1266+B1268</f>
        <v>451368</v>
      </c>
      <c r="C1272" s="38">
        <f>C5+C243+C247+C259+C349+C400+C456+C513+C639+C709+C783+C802+C913+C977+C1041+C1061+C1091+C1101+C1145+C1165+C1209+C1259+C1260+C1266+C1268</f>
        <v>89258</v>
      </c>
      <c r="D1272" s="38">
        <f>D5+D243+D247+D259+D349+D400+D456+D513+D639+D709+D783+D802+D913+D977+D1041+D1061+D1091+D1101+D1145+D1165+D1209+D1259+D1260+D1266+D1268</f>
        <v>540626</v>
      </c>
      <c r="E1272" s="31"/>
    </row>
    <row r="1273" s="25" customFormat="1" ht="15.95" customHeight="1" spans="1:5">
      <c r="A1273" s="19" t="s">
        <v>1267</v>
      </c>
      <c r="B1273" s="20"/>
      <c r="C1273" s="39"/>
      <c r="D1273" s="39"/>
      <c r="E1273" s="39"/>
    </row>
    <row r="1274" s="25" customFormat="1" ht="15.95" customHeight="1" spans="1:5">
      <c r="A1274" s="8"/>
      <c r="B1274" s="40"/>
      <c r="C1274" s="40"/>
      <c r="D1274" s="40"/>
      <c r="E1274" s="40"/>
    </row>
    <row r="1275" s="25" customFormat="1" ht="20.1" customHeight="1" spans="1:5">
      <c r="A1275" s="8"/>
      <c r="B1275" s="40"/>
      <c r="C1275" s="40"/>
      <c r="D1275" s="40"/>
      <c r="E1275" s="40"/>
    </row>
    <row r="1276" s="25" customFormat="1" spans="1:5">
      <c r="A1276" s="8"/>
      <c r="B1276" s="40"/>
      <c r="C1276" s="40"/>
      <c r="D1276" s="40"/>
      <c r="E1276" s="40"/>
    </row>
    <row r="1277" s="25" customFormat="1" spans="1:5">
      <c r="A1277" s="8"/>
      <c r="B1277" s="40"/>
      <c r="C1277" s="40"/>
      <c r="D1277" s="40"/>
      <c r="E1277" s="40"/>
    </row>
    <row r="1278" s="25" customFormat="1" spans="1:5">
      <c r="A1278" s="8"/>
      <c r="B1278" s="40"/>
      <c r="C1278" s="40"/>
      <c r="D1278" s="40"/>
      <c r="E1278" s="40"/>
    </row>
    <row r="1279" s="25" customFormat="1" spans="1:5">
      <c r="A1279" s="8"/>
      <c r="B1279" s="40"/>
      <c r="C1279" s="40"/>
      <c r="D1279" s="40"/>
      <c r="E1279" s="40"/>
    </row>
    <row r="1280" s="25" customFormat="1" spans="1:5">
      <c r="A1280" s="8"/>
      <c r="B1280" s="40"/>
      <c r="C1280" s="40"/>
      <c r="D1280" s="40"/>
      <c r="E1280" s="40"/>
    </row>
    <row r="1281" s="25" customFormat="1" spans="1:5">
      <c r="A1281" s="8"/>
      <c r="B1281" s="40"/>
      <c r="C1281" s="40"/>
      <c r="D1281" s="40"/>
      <c r="E1281" s="40"/>
    </row>
    <row r="1282" s="25" customFormat="1" spans="1:5">
      <c r="A1282" s="8"/>
      <c r="B1282" s="40"/>
      <c r="C1282" s="40"/>
      <c r="D1282" s="40"/>
      <c r="E1282" s="40"/>
    </row>
    <row r="1283" s="25" customFormat="1" spans="1:5">
      <c r="A1283" s="8"/>
      <c r="B1283" s="40"/>
      <c r="C1283" s="40"/>
      <c r="D1283" s="40"/>
      <c r="E1283" s="40"/>
    </row>
    <row r="1284" s="25" customFormat="1" spans="1:5">
      <c r="A1284" s="8"/>
      <c r="B1284" s="40"/>
      <c r="C1284" s="40"/>
      <c r="D1284" s="40"/>
      <c r="E1284" s="40"/>
    </row>
    <row r="1285" s="25" customFormat="1" spans="1:5">
      <c r="A1285" s="8"/>
      <c r="B1285" s="40"/>
      <c r="C1285" s="40"/>
      <c r="D1285" s="40"/>
      <c r="E1285" s="40"/>
    </row>
    <row r="1286" s="25" customFormat="1" spans="1:5">
      <c r="A1286" s="8"/>
      <c r="B1286" s="40"/>
      <c r="C1286" s="40"/>
      <c r="D1286" s="40"/>
      <c r="E1286" s="40"/>
    </row>
    <row r="1287" s="25" customFormat="1" spans="1:5">
      <c r="A1287" s="8"/>
      <c r="B1287" s="40"/>
      <c r="C1287" s="40"/>
      <c r="D1287" s="40"/>
      <c r="E1287" s="40"/>
    </row>
    <row r="1288" s="25" customFormat="1" spans="1:5">
      <c r="A1288" s="8"/>
      <c r="B1288" s="40"/>
      <c r="C1288" s="40"/>
      <c r="D1288" s="40"/>
      <c r="E1288" s="40"/>
    </row>
    <row r="1289" s="25" customFormat="1" spans="1:5">
      <c r="A1289" s="8"/>
      <c r="B1289" s="40"/>
      <c r="C1289" s="40"/>
      <c r="D1289" s="40"/>
      <c r="E1289" s="40"/>
    </row>
    <row r="1290" s="25" customFormat="1" spans="1:5">
      <c r="A1290" s="8"/>
      <c r="B1290" s="40"/>
      <c r="C1290" s="40"/>
      <c r="D1290" s="40"/>
      <c r="E1290" s="40"/>
    </row>
    <row r="1291" s="25" customFormat="1" spans="1:5">
      <c r="A1291" s="8"/>
      <c r="B1291" s="40"/>
      <c r="C1291" s="40"/>
      <c r="D1291" s="40"/>
      <c r="E1291" s="40"/>
    </row>
    <row r="1292" s="25" customFormat="1" spans="1:5">
      <c r="A1292" s="8"/>
      <c r="B1292" s="40"/>
      <c r="C1292" s="40"/>
      <c r="D1292" s="40"/>
      <c r="E1292" s="40"/>
    </row>
    <row r="1293" s="25" customFormat="1" spans="1:5">
      <c r="A1293" s="8"/>
      <c r="B1293" s="40"/>
      <c r="C1293" s="40"/>
      <c r="D1293" s="40"/>
      <c r="E1293" s="40"/>
    </row>
    <row r="1294" s="25" customFormat="1" spans="1:5">
      <c r="A1294" s="8"/>
      <c r="B1294" s="40"/>
      <c r="C1294" s="40"/>
      <c r="D1294" s="40"/>
      <c r="E1294" s="40"/>
    </row>
    <row r="1295" s="25" customFormat="1" spans="1:5">
      <c r="A1295" s="8"/>
      <c r="B1295" s="40"/>
      <c r="C1295" s="40"/>
      <c r="D1295" s="40"/>
      <c r="E1295" s="40"/>
    </row>
    <row r="1296" s="25" customFormat="1" spans="1:5">
      <c r="A1296" s="8"/>
      <c r="B1296" s="40"/>
      <c r="C1296" s="40"/>
      <c r="D1296" s="40"/>
      <c r="E1296" s="40"/>
    </row>
    <row r="1297" s="25" customFormat="1" spans="1:5">
      <c r="A1297" s="8"/>
      <c r="B1297" s="40"/>
      <c r="C1297" s="40"/>
      <c r="D1297" s="40"/>
      <c r="E1297" s="40"/>
    </row>
    <row r="1298" s="25" customFormat="1" spans="1:5">
      <c r="A1298" s="8"/>
      <c r="B1298" s="40"/>
      <c r="C1298" s="40"/>
      <c r="D1298" s="40"/>
      <c r="E1298" s="40"/>
    </row>
    <row r="1299" s="25" customFormat="1" spans="1:5">
      <c r="A1299" s="8"/>
      <c r="B1299" s="40"/>
      <c r="C1299" s="40"/>
      <c r="D1299" s="40"/>
      <c r="E1299" s="40"/>
    </row>
    <row r="1300" s="25" customFormat="1" spans="1:5">
      <c r="A1300" s="8"/>
      <c r="B1300" s="40"/>
      <c r="C1300" s="40"/>
      <c r="D1300" s="40"/>
      <c r="E1300" s="40"/>
    </row>
    <row r="1301" s="25" customFormat="1" spans="1:5">
      <c r="A1301" s="8"/>
      <c r="B1301" s="40"/>
      <c r="C1301" s="40"/>
      <c r="D1301" s="40"/>
      <c r="E1301" s="40"/>
    </row>
    <row r="1302" s="25" customFormat="1" spans="1:5">
      <c r="A1302" s="8"/>
      <c r="B1302" s="40"/>
      <c r="C1302" s="40"/>
      <c r="D1302" s="40"/>
      <c r="E1302" s="40"/>
    </row>
    <row r="1303" s="25" customFormat="1" spans="1:5">
      <c r="A1303" s="8"/>
      <c r="B1303" s="40"/>
      <c r="C1303" s="40"/>
      <c r="D1303" s="40"/>
      <c r="E1303" s="40"/>
    </row>
    <row r="1304" s="25" customFormat="1" spans="1:5">
      <c r="A1304" s="8"/>
      <c r="B1304" s="40"/>
      <c r="C1304" s="40"/>
      <c r="D1304" s="40"/>
      <c r="E1304" s="40"/>
    </row>
    <row r="1305" s="25" customFormat="1" spans="1:5">
      <c r="A1305" s="8"/>
      <c r="B1305" s="40"/>
      <c r="C1305" s="40"/>
      <c r="D1305" s="40"/>
      <c r="E1305" s="40"/>
    </row>
    <row r="1306" s="25" customFormat="1" spans="1:5">
      <c r="A1306" s="8"/>
      <c r="B1306" s="40"/>
      <c r="C1306" s="40"/>
      <c r="D1306" s="40"/>
      <c r="E1306" s="40"/>
    </row>
    <row r="1307" s="25" customFormat="1" spans="1:5">
      <c r="A1307" s="8"/>
      <c r="B1307" s="40"/>
      <c r="C1307" s="40"/>
      <c r="D1307" s="40"/>
      <c r="E1307" s="40"/>
    </row>
    <row r="1308" s="25" customFormat="1" spans="1:5">
      <c r="A1308" s="8"/>
      <c r="B1308" s="40"/>
      <c r="C1308" s="40"/>
      <c r="D1308" s="40"/>
      <c r="E1308" s="40"/>
    </row>
    <row r="1309" s="25" customFormat="1" spans="1:5">
      <c r="A1309" s="8"/>
      <c r="B1309" s="40"/>
      <c r="C1309" s="40"/>
      <c r="D1309" s="40"/>
      <c r="E1309" s="40"/>
    </row>
    <row r="1310" s="25" customFormat="1" spans="1:5">
      <c r="A1310" s="8"/>
      <c r="B1310" s="40"/>
      <c r="C1310" s="40"/>
      <c r="D1310" s="40"/>
      <c r="E1310" s="40"/>
    </row>
    <row r="1311" s="25" customFormat="1" spans="1:5">
      <c r="A1311" s="8"/>
      <c r="B1311" s="40"/>
      <c r="C1311" s="40"/>
      <c r="D1311" s="40"/>
      <c r="E1311" s="40"/>
    </row>
    <row r="1312" s="25" customFormat="1" spans="1:5">
      <c r="A1312" s="8"/>
      <c r="B1312" s="40"/>
      <c r="C1312" s="40"/>
      <c r="D1312" s="40"/>
      <c r="E1312" s="40"/>
    </row>
    <row r="1313" s="25" customFormat="1" spans="1:5">
      <c r="A1313" s="8"/>
      <c r="B1313" s="40"/>
      <c r="C1313" s="40"/>
      <c r="D1313" s="40"/>
      <c r="E1313" s="40"/>
    </row>
    <row r="1314" s="25" customFormat="1" spans="1:5">
      <c r="A1314" s="8"/>
      <c r="B1314" s="40"/>
      <c r="C1314" s="40"/>
      <c r="D1314" s="40"/>
      <c r="E1314" s="40"/>
    </row>
    <row r="1315" s="25" customFormat="1" spans="1:5">
      <c r="A1315" s="8"/>
      <c r="B1315" s="40"/>
      <c r="C1315" s="40"/>
      <c r="D1315" s="40"/>
      <c r="E1315" s="40"/>
    </row>
    <row r="1316" s="25" customFormat="1" spans="1:5">
      <c r="A1316" s="8"/>
      <c r="B1316" s="40"/>
      <c r="C1316" s="40"/>
      <c r="D1316" s="40"/>
      <c r="E1316" s="40"/>
    </row>
    <row r="1317" s="25" customFormat="1" spans="1:5">
      <c r="A1317" s="8"/>
      <c r="B1317" s="40"/>
      <c r="C1317" s="40"/>
      <c r="D1317" s="40"/>
      <c r="E1317" s="40"/>
    </row>
    <row r="1318" s="25" customFormat="1" spans="1:5">
      <c r="A1318" s="8"/>
      <c r="B1318" s="40"/>
      <c r="C1318" s="40"/>
      <c r="D1318" s="40"/>
      <c r="E1318" s="40"/>
    </row>
    <row r="1319" s="25" customFormat="1" spans="1:5">
      <c r="A1319" s="8"/>
      <c r="B1319" s="40"/>
      <c r="C1319" s="40"/>
      <c r="D1319" s="40"/>
      <c r="E1319" s="40"/>
    </row>
    <row r="1320" s="25" customFormat="1" spans="1:5">
      <c r="A1320" s="8"/>
      <c r="B1320" s="40"/>
      <c r="C1320" s="40"/>
      <c r="D1320" s="40"/>
      <c r="E1320" s="40"/>
    </row>
    <row r="1321" s="25" customFormat="1" spans="1:5">
      <c r="A1321" s="8"/>
      <c r="B1321" s="40"/>
      <c r="C1321" s="40"/>
      <c r="D1321" s="40"/>
      <c r="E1321" s="40"/>
    </row>
    <row r="1322" s="25" customFormat="1" spans="1:5">
      <c r="A1322" s="8"/>
      <c r="B1322" s="40"/>
      <c r="C1322" s="40"/>
      <c r="D1322" s="40"/>
      <c r="E1322" s="40"/>
    </row>
    <row r="1323" s="25" customFormat="1" spans="1:5">
      <c r="A1323" s="8"/>
      <c r="B1323" s="40"/>
      <c r="C1323" s="40"/>
      <c r="D1323" s="40"/>
      <c r="E1323" s="40"/>
    </row>
    <row r="1324" s="25" customFormat="1" spans="1:5">
      <c r="A1324" s="8"/>
      <c r="B1324" s="40"/>
      <c r="C1324" s="40"/>
      <c r="D1324" s="40"/>
      <c r="E1324" s="40"/>
    </row>
    <row r="1325" s="25" customFormat="1" spans="1:5">
      <c r="A1325" s="8"/>
      <c r="B1325" s="40"/>
      <c r="C1325" s="40"/>
      <c r="D1325" s="40"/>
      <c r="E1325" s="40"/>
    </row>
    <row r="1326" s="25" customFormat="1" spans="1:5">
      <c r="A1326" s="8"/>
      <c r="B1326" s="40"/>
      <c r="C1326" s="40"/>
      <c r="D1326" s="40"/>
      <c r="E1326" s="40"/>
    </row>
    <row r="1327" s="25" customFormat="1" spans="1:5">
      <c r="A1327" s="8"/>
      <c r="B1327" s="40"/>
      <c r="C1327" s="40"/>
      <c r="D1327" s="40"/>
      <c r="E1327" s="40"/>
    </row>
    <row r="1328" s="25" customFormat="1" spans="1:5">
      <c r="A1328" s="8"/>
      <c r="B1328" s="40"/>
      <c r="C1328" s="40"/>
      <c r="D1328" s="40"/>
      <c r="E1328" s="40"/>
    </row>
    <row r="1329" s="25" customFormat="1" spans="1:5">
      <c r="A1329" s="8"/>
      <c r="B1329" s="40"/>
      <c r="C1329" s="40"/>
      <c r="D1329" s="40"/>
      <c r="E1329" s="40"/>
    </row>
    <row r="1330" s="25" customFormat="1" spans="1:5">
      <c r="A1330" s="8"/>
      <c r="B1330" s="40"/>
      <c r="C1330" s="40"/>
      <c r="D1330" s="40"/>
      <c r="E1330" s="40"/>
    </row>
    <row r="1331" s="25" customFormat="1" spans="1:5">
      <c r="A1331" s="8"/>
      <c r="B1331" s="40"/>
      <c r="C1331" s="40"/>
      <c r="D1331" s="40"/>
      <c r="E1331" s="40"/>
    </row>
    <row r="1332" s="25" customFormat="1" spans="1:5">
      <c r="A1332" s="8"/>
      <c r="B1332" s="40"/>
      <c r="C1332" s="40"/>
      <c r="D1332" s="40"/>
      <c r="E1332" s="40"/>
    </row>
    <row r="1333" s="25" customFormat="1" spans="1:5">
      <c r="A1333" s="8"/>
      <c r="B1333" s="40"/>
      <c r="C1333" s="40"/>
      <c r="D1333" s="40"/>
      <c r="E1333" s="40"/>
    </row>
    <row r="1334" s="25" customFormat="1" spans="1:5">
      <c r="A1334" s="8"/>
      <c r="B1334" s="40"/>
      <c r="C1334" s="40"/>
      <c r="D1334" s="40"/>
      <c r="E1334" s="40"/>
    </row>
    <row r="1335" s="25" customFormat="1" spans="1:5">
      <c r="A1335" s="8"/>
      <c r="B1335" s="40"/>
      <c r="C1335" s="40"/>
      <c r="D1335" s="40"/>
      <c r="E1335" s="40"/>
    </row>
    <row r="1336" s="25" customFormat="1" spans="1:5">
      <c r="A1336" s="8"/>
      <c r="B1336" s="40"/>
      <c r="C1336" s="40"/>
      <c r="D1336" s="40"/>
      <c r="E1336" s="40"/>
    </row>
    <row r="1337" s="25" customFormat="1" spans="1:5">
      <c r="A1337" s="8"/>
      <c r="B1337" s="40"/>
      <c r="C1337" s="40"/>
      <c r="D1337" s="40"/>
      <c r="E1337" s="40"/>
    </row>
  </sheetData>
  <autoFilter ref="A4:E1273">
    <filterColumn colId="3">
      <filters>
        <filter val="100"/>
        <filter val="500"/>
        <filter val="2,900"/>
        <filter val="24,500"/>
        <filter val="1"/>
        <filter val="2"/>
        <filter val="3"/>
        <filter val="103"/>
        <filter val="1,103"/>
        <filter val="4,903"/>
        <filter val="4"/>
        <filter val="104"/>
        <filter val="5"/>
        <filter val="105"/>
        <filter val="1,105"/>
        <filter val="6"/>
        <filter val="1,106"/>
        <filter val="1,907"/>
        <filter val="8"/>
        <filter val="108"/>
        <filter val="508"/>
        <filter val="9"/>
        <filter val="109"/>
        <filter val="909"/>
        <filter val="110"/>
        <filter val="111"/>
        <filter val="112"/>
        <filter val="113"/>
        <filter val="2,113"/>
        <filter val="114"/>
        <filter val="914"/>
        <filter val="115"/>
        <filter val="1,516"/>
        <filter val="7,516"/>
        <filter val="917"/>
        <filter val="118"/>
        <filter val="1,118"/>
        <filter val="120"/>
        <filter val="121"/>
        <filter val="521"/>
        <filter val="122"/>
        <filter val="123"/>
        <filter val="1,524"/>
        <filter val="526"/>
        <filter val="527"/>
        <filter val="128"/>
        <filter val="129"/>
        <filter val="13,530"/>
        <filter val="4,931"/>
        <filter val="14,933"/>
        <filter val="1,134"/>
        <filter val="1,537"/>
        <filter val="2,937"/>
        <filter val="138"/>
        <filter val="139"/>
        <filter val="1,940"/>
        <filter val="141"/>
        <filter val="4,941"/>
        <filter val="1,942"/>
        <filter val="943"/>
        <filter val="56,143"/>
        <filter val="144"/>
        <filter val="944"/>
        <filter val="145"/>
        <filter val="6,945"/>
        <filter val="148"/>
        <filter val="1,948"/>
        <filter val="2,548"/>
        <filter val="149"/>
        <filter val="2,549"/>
        <filter val="150"/>
        <filter val="151"/>
        <filter val="152"/>
        <filter val="1,953"/>
        <filter val="154"/>
        <filter val="554"/>
        <filter val="155"/>
        <filter val="3,555"/>
        <filter val="556"/>
        <filter val="159"/>
        <filter val="160"/>
        <filter val="561"/>
        <filter val="562"/>
        <filter val="163"/>
        <filter val="1,566"/>
        <filter val="168"/>
        <filter val="2,169"/>
        <filter val="31,169"/>
        <filter val="170"/>
        <filter val="570"/>
        <filter val="7,971"/>
        <filter val="173"/>
        <filter val="973"/>
        <filter val="174"/>
        <filter val="974"/>
        <filter val="24,574"/>
        <filter val="176"/>
        <filter val="976"/>
        <filter val="1,176"/>
        <filter val="3,176"/>
        <filter val="3,576"/>
        <filter val="577"/>
        <filter val="178"/>
        <filter val="978"/>
        <filter val="4,579"/>
        <filter val="180"/>
        <filter val="11,980"/>
        <filter val="31,580"/>
        <filter val="581"/>
        <filter val="984"/>
        <filter val="1,584"/>
        <filter val="1,984"/>
        <filter val="185"/>
        <filter val="186"/>
        <filter val="188"/>
        <filter val="989"/>
        <filter val="190"/>
        <filter val="5,591"/>
        <filter val="7,591"/>
        <filter val="192"/>
        <filter val="992"/>
        <filter val="195"/>
        <filter val="196"/>
        <filter val="197"/>
        <filter val="10,197"/>
        <filter val="198"/>
        <filter val="3,198"/>
        <filter val="200"/>
        <filter val="600"/>
        <filter val="2,600"/>
        <filter val="4,200"/>
        <filter val="201"/>
        <filter val="27,603"/>
        <filter val="2,206"/>
        <filter val="207"/>
        <filter val="607"/>
        <filter val="30,607"/>
        <filter val="609"/>
        <filter val="1,614"/>
        <filter val="1,615"/>
        <filter val="2,215"/>
        <filter val="1,616"/>
        <filter val="220"/>
        <filter val="27,220"/>
        <filter val="224"/>
        <filter val="225"/>
        <filter val="226"/>
        <filter val="227"/>
        <filter val="230"/>
        <filter val="631"/>
        <filter val="634"/>
        <filter val="18,634"/>
        <filter val="235"/>
        <filter val="1,235"/>
        <filter val="1,635"/>
        <filter val="6,236"/>
        <filter val="14,636"/>
        <filter val="237"/>
        <filter val="238"/>
        <filter val="639"/>
        <filter val="1,640"/>
        <filter val="245"/>
        <filter val="645"/>
        <filter val="247"/>
        <filter val="4,247"/>
        <filter val="1,248"/>
        <filter val="650"/>
        <filter val="10,652"/>
        <filter val="3,653"/>
        <filter val="254"/>
        <filter val="654"/>
        <filter val="23,256"/>
        <filter val="2,258"/>
        <filter val="260"/>
        <filter val="2,260"/>
        <filter val="1,264"/>
        <filter val="265"/>
        <filter val="269"/>
        <filter val="1,270"/>
        <filter val="673"/>
        <filter val="274"/>
        <filter val="278"/>
        <filter val="1,278"/>
        <filter val="679"/>
        <filter val="680"/>
        <filter val="281"/>
        <filter val="5,681"/>
        <filter val="282"/>
        <filter val="682"/>
        <filter val="2,689"/>
        <filter val="4,289"/>
        <filter val="5,689"/>
        <filter val="292"/>
        <filter val="2,292"/>
        <filter val="293"/>
        <filter val="693"/>
        <filter val="1,296"/>
        <filter val="699"/>
        <filter val="700"/>
        <filter val="1,305"/>
        <filter val="9,705"/>
        <filter val="1,711"/>
        <filter val="315"/>
        <filter val="715"/>
        <filter val="318"/>
        <filter val="319"/>
        <filter val="719"/>
        <filter val="33,721"/>
        <filter val="16,323"/>
        <filter val="21,723"/>
        <filter val="69,324"/>
        <filter val="325"/>
        <filter val="725"/>
        <filter val="728"/>
        <filter val="330"/>
        <filter val="5,330"/>
        <filter val="334"/>
        <filter val="46,737"/>
        <filter val="740"/>
        <filter val="2,340"/>
        <filter val="7,741"/>
        <filter val="9,345"/>
        <filter val="8,346"/>
        <filter val="349"/>
        <filter val="350"/>
        <filter val="9,750"/>
        <filter val="351"/>
        <filter val="4,752"/>
        <filter val="13,352"/>
        <filter val="354"/>
        <filter val="755"/>
        <filter val="2,756"/>
        <filter val="7,356"/>
        <filter val="357"/>
        <filter val="359"/>
        <filter val="8,761"/>
        <filter val="3,363"/>
        <filter val="1,364"/>
        <filter val="365"/>
        <filter val="2,766"/>
        <filter val="1,768"/>
        <filter val="1,369"/>
        <filter val="771"/>
        <filter val="1,372"/>
        <filter val="374"/>
        <filter val="28,377"/>
        <filter val="381"/>
        <filter val="5,385"/>
        <filter val="18,788"/>
        <filter val="42,388"/>
        <filter val="1,389"/>
        <filter val="5,793"/>
        <filter val="396"/>
        <filter val="1,396"/>
        <filter val="10,396"/>
        <filter val="1,399"/>
        <filter val="400"/>
        <filter val="2,000"/>
        <filter val="2,400"/>
        <filter val="5,400"/>
        <filter val="10,000"/>
        <filter val="22,000"/>
        <filter val="1,803"/>
        <filter val="6,803"/>
        <filter val="404"/>
        <filter val="4,804"/>
        <filter val="20,005"/>
        <filter val="3,406"/>
        <filter val="1,408"/>
        <filter val="1,409"/>
        <filter val="10"/>
        <filter val="411"/>
        <filter val="26,811"/>
        <filter val="12"/>
        <filter val="412"/>
        <filter val="812"/>
        <filter val="14"/>
        <filter val="15"/>
        <filter val="16"/>
        <filter val="11,016"/>
        <filter val="1,017"/>
        <filter val="7,019"/>
        <filter val="4,420"/>
        <filter val="21"/>
        <filter val="1,021"/>
        <filter val="823"/>
        <filter val="24"/>
        <filter val="1,024"/>
        <filter val="2,024"/>
        <filter val="25"/>
        <filter val="825"/>
        <filter val="2,825"/>
        <filter val="26"/>
        <filter val="27"/>
        <filter val="29"/>
        <filter val="2,429"/>
        <filter val="30"/>
        <filter val="1,030"/>
        <filter val="31"/>
        <filter val="431"/>
        <filter val="53,431"/>
        <filter val="1,033"/>
        <filter val="836"/>
        <filter val="37"/>
        <filter val="38"/>
        <filter val="3,438"/>
        <filter val="41"/>
        <filter val="42"/>
        <filter val="45"/>
        <filter val="46"/>
        <filter val="447"/>
        <filter val="48"/>
        <filter val="848"/>
        <filter val="49"/>
        <filter val="50"/>
        <filter val="42,050"/>
        <filter val="51"/>
        <filter val="1,052"/>
        <filter val="54"/>
        <filter val="55"/>
        <filter val="4,455"/>
        <filter val="456"/>
        <filter val="856"/>
        <filter val="1,456"/>
        <filter val="457"/>
        <filter val="2,058"/>
        <filter val="60"/>
        <filter val="2,860"/>
        <filter val="1,461"/>
        <filter val="63"/>
        <filter val="463"/>
        <filter val="1,065"/>
        <filter val="67"/>
        <filter val="8,867"/>
        <filter val="68"/>
        <filter val="468"/>
        <filter val="69"/>
        <filter val="17,469"/>
        <filter val="70"/>
        <filter val="1,470"/>
        <filter val="871"/>
        <filter val="72"/>
        <filter val="4,472"/>
        <filter val="874"/>
        <filter val="8,074"/>
        <filter val="75"/>
        <filter val="1,475"/>
        <filter val="77"/>
        <filter val="78"/>
        <filter val="533,468"/>
        <filter val="80"/>
        <filter val="8,480"/>
        <filter val="81"/>
        <filter val="881"/>
        <filter val="1,081"/>
        <filter val="6,081"/>
        <filter val="82"/>
        <filter val="484"/>
        <filter val="5,086"/>
        <filter val="4,088"/>
        <filter val="41,089"/>
        <filter val="5,890"/>
        <filter val="492"/>
        <filter val="2,092"/>
        <filter val="93"/>
        <filter val="1,093"/>
        <filter val="94"/>
        <filter val="494"/>
        <filter val="3,895"/>
        <filter val="496"/>
        <filter val="8,097"/>
        <filter val="98"/>
        <filter val="4,098"/>
        <filter val="6,898"/>
        <filter val="8,499"/>
      </filters>
    </filterColumn>
    <extLst/>
  </autoFilter>
  <mergeCells count="2">
    <mergeCell ref="A2:E2"/>
    <mergeCell ref="A1273:B1273"/>
  </mergeCells>
  <printOptions horizontalCentered="1"/>
  <pageMargins left="0.590277777777778" right="0.629861111111111" top="0.865972222222222" bottom="0.747916666666667" header="0.5" footer="0.5"/>
  <pageSetup paperSize="9" scale="70"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E262"/>
  <sheetViews>
    <sheetView showZeros="0" workbookViewId="0">
      <pane ySplit="4" topLeftCell="A5" activePane="bottomLeft" state="frozen"/>
      <selection/>
      <selection pane="bottomLeft" activeCell="C45" sqref="C45"/>
    </sheetView>
  </sheetViews>
  <sheetFormatPr defaultColWidth="9.125" defaultRowHeight="13.5" outlineLevelCol="4"/>
  <cols>
    <col min="1" max="1" width="56.25" style="3" customWidth="1"/>
    <col min="2" max="2" width="18.375" style="3" customWidth="1"/>
    <col min="3" max="3" width="14.875" style="3" customWidth="1"/>
    <col min="4" max="4" width="14.875" style="4" customWidth="1"/>
    <col min="5" max="5" width="13.25" style="3" customWidth="1"/>
    <col min="6" max="16384" width="9.125" style="3"/>
  </cols>
  <sheetData>
    <row r="1" ht="20" customHeight="1" spans="1:1">
      <c r="A1" s="5" t="s">
        <v>1268</v>
      </c>
    </row>
    <row r="2" s="1" customFormat="1" ht="30" customHeight="1" spans="1:5">
      <c r="A2" s="6" t="s">
        <v>1269</v>
      </c>
      <c r="B2" s="6"/>
      <c r="C2" s="6"/>
      <c r="D2" s="6"/>
      <c r="E2" s="6"/>
    </row>
    <row r="3" s="2" customFormat="1" ht="20.1" customHeight="1" spans="1:5">
      <c r="A3" s="7"/>
      <c r="B3" s="8"/>
      <c r="C3" s="8"/>
      <c r="D3" s="9"/>
      <c r="E3" s="10" t="s">
        <v>2</v>
      </c>
    </row>
    <row r="4" s="3" customFormat="1" ht="20.1" customHeight="1" spans="1:5">
      <c r="A4" s="11" t="s">
        <v>284</v>
      </c>
      <c r="B4" s="12" t="s">
        <v>285</v>
      </c>
      <c r="C4" s="12" t="s">
        <v>286</v>
      </c>
      <c r="D4" s="12" t="s">
        <v>287</v>
      </c>
      <c r="E4" s="12" t="s">
        <v>288</v>
      </c>
    </row>
    <row r="5" s="3" customFormat="1" ht="20.1" customHeight="1" spans="1:5">
      <c r="A5" s="13" t="s">
        <v>1270</v>
      </c>
      <c r="B5" s="14">
        <f>B6+B12+B18</f>
        <v>150</v>
      </c>
      <c r="C5" s="15"/>
      <c r="D5" s="14">
        <f>B5+C5</f>
        <v>150</v>
      </c>
      <c r="E5" s="15"/>
    </row>
    <row r="6" s="3" customFormat="1" ht="20.1" hidden="1" customHeight="1" spans="1:5">
      <c r="A6" s="13" t="s">
        <v>1271</v>
      </c>
      <c r="B6" s="14">
        <f>SUM(B7:B11)</f>
        <v>0</v>
      </c>
      <c r="C6" s="15"/>
      <c r="D6" s="14">
        <f t="shared" ref="D6:D69" si="0">B6+C6</f>
        <v>0</v>
      </c>
      <c r="E6" s="15"/>
    </row>
    <row r="7" s="3" customFormat="1" ht="20.1" hidden="1" customHeight="1" spans="1:5">
      <c r="A7" s="16" t="s">
        <v>1272</v>
      </c>
      <c r="B7" s="14"/>
      <c r="C7" s="15"/>
      <c r="D7" s="14">
        <f t="shared" si="0"/>
        <v>0</v>
      </c>
      <c r="E7" s="15"/>
    </row>
    <row r="8" s="3" customFormat="1" ht="21" hidden="1" customHeight="1" spans="1:5">
      <c r="A8" s="16" t="s">
        <v>1273</v>
      </c>
      <c r="B8" s="14"/>
      <c r="C8" s="15"/>
      <c r="D8" s="14">
        <f t="shared" si="0"/>
        <v>0</v>
      </c>
      <c r="E8" s="15"/>
    </row>
    <row r="9" s="3" customFormat="1" ht="21" hidden="1" customHeight="1" spans="1:5">
      <c r="A9" s="16" t="s">
        <v>1274</v>
      </c>
      <c r="B9" s="14"/>
      <c r="C9" s="15"/>
      <c r="D9" s="14">
        <f t="shared" si="0"/>
        <v>0</v>
      </c>
      <c r="E9" s="15"/>
    </row>
    <row r="10" s="3" customFormat="1" ht="21" hidden="1" customHeight="1" spans="1:5">
      <c r="A10" s="16" t="s">
        <v>1275</v>
      </c>
      <c r="B10" s="14"/>
      <c r="C10" s="15"/>
      <c r="D10" s="14">
        <f t="shared" si="0"/>
        <v>0</v>
      </c>
      <c r="E10" s="15"/>
    </row>
    <row r="11" s="3" customFormat="1" ht="21" hidden="1" customHeight="1" spans="1:5">
      <c r="A11" s="16" t="s">
        <v>1276</v>
      </c>
      <c r="B11" s="14"/>
      <c r="C11" s="15"/>
      <c r="D11" s="14">
        <f t="shared" si="0"/>
        <v>0</v>
      </c>
      <c r="E11" s="15"/>
    </row>
    <row r="12" s="3" customFormat="1" ht="21" customHeight="1" spans="1:5">
      <c r="A12" s="16" t="s">
        <v>1277</v>
      </c>
      <c r="B12" s="14">
        <f>SUM(B13:B17)</f>
        <v>150</v>
      </c>
      <c r="C12" s="15"/>
      <c r="D12" s="14">
        <f t="shared" si="0"/>
        <v>150</v>
      </c>
      <c r="E12" s="15"/>
    </row>
    <row r="13" s="3" customFormat="1" ht="21" hidden="1" customHeight="1" spans="1:5">
      <c r="A13" s="16" t="s">
        <v>1278</v>
      </c>
      <c r="B13" s="14"/>
      <c r="C13" s="15"/>
      <c r="D13" s="14">
        <f t="shared" si="0"/>
        <v>0</v>
      </c>
      <c r="E13" s="15"/>
    </row>
    <row r="14" s="3" customFormat="1" ht="21" hidden="1" customHeight="1" spans="1:5">
      <c r="A14" s="16" t="s">
        <v>1279</v>
      </c>
      <c r="B14" s="14"/>
      <c r="C14" s="15"/>
      <c r="D14" s="14">
        <f t="shared" si="0"/>
        <v>0</v>
      </c>
      <c r="E14" s="15"/>
    </row>
    <row r="15" s="3" customFormat="1" ht="21" hidden="1" customHeight="1" spans="1:5">
      <c r="A15" s="16" t="s">
        <v>1280</v>
      </c>
      <c r="B15" s="14"/>
      <c r="C15" s="15"/>
      <c r="D15" s="14">
        <f t="shared" si="0"/>
        <v>0</v>
      </c>
      <c r="E15" s="15"/>
    </row>
    <row r="16" s="3" customFormat="1" ht="21" customHeight="1" spans="1:5">
      <c r="A16" s="16" t="s">
        <v>1281</v>
      </c>
      <c r="B16" s="14">
        <v>150</v>
      </c>
      <c r="C16" s="15"/>
      <c r="D16" s="14">
        <f t="shared" si="0"/>
        <v>150</v>
      </c>
      <c r="E16" s="15"/>
    </row>
    <row r="17" s="3" customFormat="1" ht="21" hidden="1" customHeight="1" spans="1:5">
      <c r="A17" s="16" t="s">
        <v>1282</v>
      </c>
      <c r="B17" s="14"/>
      <c r="C17" s="15"/>
      <c r="D17" s="14">
        <f t="shared" si="0"/>
        <v>0</v>
      </c>
      <c r="E17" s="15"/>
    </row>
    <row r="18" s="3" customFormat="1" ht="21" hidden="1" customHeight="1" spans="1:5">
      <c r="A18" s="16" t="s">
        <v>1283</v>
      </c>
      <c r="B18" s="14">
        <f>SUM(B19:B20)</f>
        <v>0</v>
      </c>
      <c r="C18" s="15"/>
      <c r="D18" s="14">
        <f t="shared" si="0"/>
        <v>0</v>
      </c>
      <c r="E18" s="15"/>
    </row>
    <row r="19" s="3" customFormat="1" ht="21" hidden="1" customHeight="1" spans="1:5">
      <c r="A19" s="16" t="s">
        <v>1284</v>
      </c>
      <c r="B19" s="14"/>
      <c r="C19" s="15"/>
      <c r="D19" s="14">
        <f t="shared" si="0"/>
        <v>0</v>
      </c>
      <c r="E19" s="15"/>
    </row>
    <row r="20" s="3" customFormat="1" ht="21" hidden="1" customHeight="1" spans="1:5">
      <c r="A20" s="16" t="s">
        <v>1285</v>
      </c>
      <c r="B20" s="14"/>
      <c r="C20" s="15"/>
      <c r="D20" s="14">
        <f t="shared" si="0"/>
        <v>0</v>
      </c>
      <c r="E20" s="15"/>
    </row>
    <row r="21" s="3" customFormat="1" ht="21" hidden="1" customHeight="1" spans="1:5">
      <c r="A21" s="16" t="s">
        <v>1286</v>
      </c>
      <c r="B21" s="14">
        <f>B22+B26+B30</f>
        <v>0</v>
      </c>
      <c r="C21" s="15"/>
      <c r="D21" s="14">
        <f t="shared" si="0"/>
        <v>0</v>
      </c>
      <c r="E21" s="15"/>
    </row>
    <row r="22" s="3" customFormat="1" ht="21" hidden="1" customHeight="1" spans="1:5">
      <c r="A22" s="16" t="s">
        <v>1287</v>
      </c>
      <c r="B22" s="14">
        <f>SUM(B23:B25)</f>
        <v>0</v>
      </c>
      <c r="C22" s="15"/>
      <c r="D22" s="14">
        <f t="shared" si="0"/>
        <v>0</v>
      </c>
      <c r="E22" s="15"/>
    </row>
    <row r="23" s="3" customFormat="1" ht="21" hidden="1" customHeight="1" spans="1:5">
      <c r="A23" s="16" t="s">
        <v>1288</v>
      </c>
      <c r="B23" s="14"/>
      <c r="C23" s="15"/>
      <c r="D23" s="14">
        <f t="shared" si="0"/>
        <v>0</v>
      </c>
      <c r="E23" s="15"/>
    </row>
    <row r="24" s="3" customFormat="1" ht="21" hidden="1" customHeight="1" spans="1:5">
      <c r="A24" s="16" t="s">
        <v>1289</v>
      </c>
      <c r="B24" s="14"/>
      <c r="C24" s="15"/>
      <c r="D24" s="14">
        <f t="shared" si="0"/>
        <v>0</v>
      </c>
      <c r="E24" s="15"/>
    </row>
    <row r="25" s="3" customFormat="1" ht="21" hidden="1" customHeight="1" spans="1:5">
      <c r="A25" s="16" t="s">
        <v>1290</v>
      </c>
      <c r="B25" s="14"/>
      <c r="C25" s="15"/>
      <c r="D25" s="14">
        <f t="shared" si="0"/>
        <v>0</v>
      </c>
      <c r="E25" s="15"/>
    </row>
    <row r="26" s="3" customFormat="1" ht="21" hidden="1" customHeight="1" spans="1:5">
      <c r="A26" s="16" t="s">
        <v>1291</v>
      </c>
      <c r="B26" s="14">
        <f>SUM(B27:B29)</f>
        <v>0</v>
      </c>
      <c r="C26" s="15"/>
      <c r="D26" s="14">
        <f t="shared" si="0"/>
        <v>0</v>
      </c>
      <c r="E26" s="15"/>
    </row>
    <row r="27" s="3" customFormat="1" ht="21" hidden="1" customHeight="1" spans="1:5">
      <c r="A27" s="16" t="s">
        <v>1288</v>
      </c>
      <c r="B27" s="14"/>
      <c r="C27" s="15"/>
      <c r="D27" s="14">
        <f t="shared" si="0"/>
        <v>0</v>
      </c>
      <c r="E27" s="15"/>
    </row>
    <row r="28" s="3" customFormat="1" ht="21" hidden="1" customHeight="1" spans="1:5">
      <c r="A28" s="16" t="s">
        <v>1289</v>
      </c>
      <c r="B28" s="14"/>
      <c r="C28" s="15"/>
      <c r="D28" s="14">
        <f t="shared" si="0"/>
        <v>0</v>
      </c>
      <c r="E28" s="15"/>
    </row>
    <row r="29" s="3" customFormat="1" ht="21" hidden="1" customHeight="1" spans="1:5">
      <c r="A29" s="16" t="s">
        <v>1292</v>
      </c>
      <c r="B29" s="14"/>
      <c r="C29" s="15"/>
      <c r="D29" s="14">
        <f t="shared" si="0"/>
        <v>0</v>
      </c>
      <c r="E29" s="15"/>
    </row>
    <row r="30" s="3" customFormat="1" ht="21" hidden="1" customHeight="1" spans="1:5">
      <c r="A30" s="16" t="s">
        <v>1293</v>
      </c>
      <c r="B30" s="14">
        <f>SUM(B31:B32)</f>
        <v>0</v>
      </c>
      <c r="C30" s="15"/>
      <c r="D30" s="14">
        <f t="shared" si="0"/>
        <v>0</v>
      </c>
      <c r="E30" s="15"/>
    </row>
    <row r="31" s="3" customFormat="1" ht="21" hidden="1" customHeight="1" spans="1:5">
      <c r="A31" s="16" t="s">
        <v>1289</v>
      </c>
      <c r="B31" s="14"/>
      <c r="C31" s="15"/>
      <c r="D31" s="14">
        <f t="shared" si="0"/>
        <v>0</v>
      </c>
      <c r="E31" s="15"/>
    </row>
    <row r="32" s="3" customFormat="1" ht="21" hidden="1" customHeight="1" spans="1:5">
      <c r="A32" s="16" t="s">
        <v>1294</v>
      </c>
      <c r="B32" s="14"/>
      <c r="C32" s="15"/>
      <c r="D32" s="14">
        <f t="shared" si="0"/>
        <v>0</v>
      </c>
      <c r="E32" s="15"/>
    </row>
    <row r="33" s="3" customFormat="1" ht="21" hidden="1" customHeight="1" spans="1:5">
      <c r="A33" s="16" t="s">
        <v>1295</v>
      </c>
      <c r="B33" s="14">
        <f>B34+B39</f>
        <v>0</v>
      </c>
      <c r="C33" s="15"/>
      <c r="D33" s="14">
        <f t="shared" si="0"/>
        <v>0</v>
      </c>
      <c r="E33" s="15"/>
    </row>
    <row r="34" s="3" customFormat="1" ht="21" hidden="1" customHeight="1" spans="1:5">
      <c r="A34" s="16" t="s">
        <v>1296</v>
      </c>
      <c r="B34" s="14">
        <f>SUM(B35:B38)</f>
        <v>0</v>
      </c>
      <c r="C34" s="15"/>
      <c r="D34" s="14">
        <f t="shared" si="0"/>
        <v>0</v>
      </c>
      <c r="E34" s="15"/>
    </row>
    <row r="35" s="3" customFormat="1" ht="21" hidden="1" customHeight="1" spans="1:5">
      <c r="A35" s="16" t="s">
        <v>1297</v>
      </c>
      <c r="B35" s="14"/>
      <c r="C35" s="15"/>
      <c r="D35" s="14">
        <f t="shared" si="0"/>
        <v>0</v>
      </c>
      <c r="E35" s="15"/>
    </row>
    <row r="36" s="3" customFormat="1" ht="21" hidden="1" customHeight="1" spans="1:5">
      <c r="A36" s="16" t="s">
        <v>1298</v>
      </c>
      <c r="B36" s="14"/>
      <c r="C36" s="15"/>
      <c r="D36" s="14">
        <f t="shared" si="0"/>
        <v>0</v>
      </c>
      <c r="E36" s="15"/>
    </row>
    <row r="37" s="3" customFormat="1" ht="21" hidden="1" customHeight="1" spans="1:5">
      <c r="A37" s="16" t="s">
        <v>1299</v>
      </c>
      <c r="B37" s="14"/>
      <c r="C37" s="15"/>
      <c r="D37" s="14">
        <f t="shared" si="0"/>
        <v>0</v>
      </c>
      <c r="E37" s="15"/>
    </row>
    <row r="38" s="3" customFormat="1" ht="21" hidden="1" customHeight="1" spans="1:5">
      <c r="A38" s="16" t="s">
        <v>1300</v>
      </c>
      <c r="B38" s="14"/>
      <c r="C38" s="15"/>
      <c r="D38" s="14">
        <f t="shared" si="0"/>
        <v>0</v>
      </c>
      <c r="E38" s="15"/>
    </row>
    <row r="39" s="3" customFormat="1" ht="21" hidden="1" customHeight="1" spans="1:5">
      <c r="A39" s="16" t="s">
        <v>1301</v>
      </c>
      <c r="B39" s="14">
        <f>SUM(B40:B43)</f>
        <v>0</v>
      </c>
      <c r="C39" s="15"/>
      <c r="D39" s="14">
        <f t="shared" si="0"/>
        <v>0</v>
      </c>
      <c r="E39" s="15"/>
    </row>
    <row r="40" s="3" customFormat="1" ht="21" hidden="1" customHeight="1" spans="1:5">
      <c r="A40" s="16" t="s">
        <v>1302</v>
      </c>
      <c r="B40" s="14"/>
      <c r="C40" s="15"/>
      <c r="D40" s="14">
        <f t="shared" si="0"/>
        <v>0</v>
      </c>
      <c r="E40" s="15"/>
    </row>
    <row r="41" s="3" customFormat="1" ht="21" hidden="1" customHeight="1" spans="1:5">
      <c r="A41" s="16" t="s">
        <v>1303</v>
      </c>
      <c r="B41" s="14"/>
      <c r="C41" s="15"/>
      <c r="D41" s="14">
        <f t="shared" si="0"/>
        <v>0</v>
      </c>
      <c r="E41" s="15"/>
    </row>
    <row r="42" s="3" customFormat="1" ht="21" hidden="1" customHeight="1" spans="1:5">
      <c r="A42" s="16" t="s">
        <v>1304</v>
      </c>
      <c r="B42" s="14"/>
      <c r="C42" s="15"/>
      <c r="D42" s="14">
        <f t="shared" si="0"/>
        <v>0</v>
      </c>
      <c r="E42" s="15"/>
    </row>
    <row r="43" s="3" customFormat="1" ht="21" hidden="1" customHeight="1" spans="1:5">
      <c r="A43" s="16" t="s">
        <v>1305</v>
      </c>
      <c r="B43" s="14"/>
      <c r="C43" s="15"/>
      <c r="D43" s="14">
        <f t="shared" si="0"/>
        <v>0</v>
      </c>
      <c r="E43" s="15"/>
    </row>
    <row r="44" s="3" customFormat="1" ht="21" customHeight="1" spans="1:5">
      <c r="A44" s="16" t="s">
        <v>1306</v>
      </c>
      <c r="B44" s="14">
        <f>B45+B58+B62+B63+B69+B73+B77+B81+B87+B90</f>
        <v>14290</v>
      </c>
      <c r="C44" s="15"/>
      <c r="D44" s="14">
        <f t="shared" si="0"/>
        <v>14290</v>
      </c>
      <c r="E44" s="15"/>
    </row>
    <row r="45" s="3" customFormat="1" ht="21" customHeight="1" spans="1:5">
      <c r="A45" s="16" t="s">
        <v>1307</v>
      </c>
      <c r="B45" s="14">
        <f>SUM(B49:B57)</f>
        <v>7990</v>
      </c>
      <c r="C45" s="15"/>
      <c r="D45" s="14">
        <f t="shared" si="0"/>
        <v>7990</v>
      </c>
      <c r="E45" s="15"/>
    </row>
    <row r="46" s="3" customFormat="1" ht="21" hidden="1" customHeight="1" spans="1:5">
      <c r="A46" s="16" t="s">
        <v>1308</v>
      </c>
      <c r="B46" s="14"/>
      <c r="C46" s="15"/>
      <c r="D46" s="14">
        <f t="shared" si="0"/>
        <v>0</v>
      </c>
      <c r="E46" s="15"/>
    </row>
    <row r="47" s="3" customFormat="1" ht="21" hidden="1" customHeight="1" spans="1:5">
      <c r="A47" s="16" t="s">
        <v>1309</v>
      </c>
      <c r="B47" s="14"/>
      <c r="C47" s="15"/>
      <c r="D47" s="14">
        <f t="shared" si="0"/>
        <v>0</v>
      </c>
      <c r="E47" s="15"/>
    </row>
    <row r="48" s="3" customFormat="1" ht="21" hidden="1" customHeight="1" spans="1:5">
      <c r="A48" s="16" t="s">
        <v>1310</v>
      </c>
      <c r="B48" s="14"/>
      <c r="C48" s="15"/>
      <c r="D48" s="14">
        <f t="shared" si="0"/>
        <v>0</v>
      </c>
      <c r="E48" s="15"/>
    </row>
    <row r="49" s="3" customFormat="1" ht="21" customHeight="1" spans="1:5">
      <c r="A49" s="16" t="s">
        <v>1311</v>
      </c>
      <c r="B49" s="14">
        <v>700</v>
      </c>
      <c r="C49" s="15"/>
      <c r="D49" s="14">
        <f t="shared" si="0"/>
        <v>700</v>
      </c>
      <c r="E49" s="15"/>
    </row>
    <row r="50" s="3" customFormat="1" ht="21" hidden="1" customHeight="1" spans="1:5">
      <c r="A50" s="16" t="s">
        <v>1312</v>
      </c>
      <c r="B50" s="14"/>
      <c r="C50" s="15"/>
      <c r="D50" s="14">
        <f t="shared" si="0"/>
        <v>0</v>
      </c>
      <c r="E50" s="15"/>
    </row>
    <row r="51" s="3" customFormat="1" ht="21" hidden="1" customHeight="1" spans="1:5">
      <c r="A51" s="16" t="s">
        <v>1313</v>
      </c>
      <c r="B51" s="14"/>
      <c r="C51" s="15"/>
      <c r="D51" s="14">
        <f t="shared" si="0"/>
        <v>0</v>
      </c>
      <c r="E51" s="15"/>
    </row>
    <row r="52" s="3" customFormat="1" ht="21" hidden="1" customHeight="1" spans="1:5">
      <c r="A52" s="16" t="s">
        <v>1314</v>
      </c>
      <c r="B52" s="14"/>
      <c r="C52" s="15"/>
      <c r="D52" s="14">
        <f t="shared" si="0"/>
        <v>0</v>
      </c>
      <c r="E52" s="15"/>
    </row>
    <row r="53" s="3" customFormat="1" ht="21" hidden="1" customHeight="1" spans="1:5">
      <c r="A53" s="16" t="s">
        <v>1315</v>
      </c>
      <c r="B53" s="14"/>
      <c r="C53" s="15"/>
      <c r="D53" s="14">
        <f t="shared" si="0"/>
        <v>0</v>
      </c>
      <c r="E53" s="15"/>
    </row>
    <row r="54" s="3" customFormat="1" ht="21" hidden="1" customHeight="1" spans="1:5">
      <c r="A54" s="16" t="s">
        <v>1316</v>
      </c>
      <c r="B54" s="14"/>
      <c r="C54" s="15"/>
      <c r="D54" s="14">
        <f t="shared" si="0"/>
        <v>0</v>
      </c>
      <c r="E54" s="15"/>
    </row>
    <row r="55" s="3" customFormat="1" ht="21" hidden="1" customHeight="1" spans="1:5">
      <c r="A55" s="16" t="s">
        <v>1317</v>
      </c>
      <c r="B55" s="14"/>
      <c r="C55" s="15"/>
      <c r="D55" s="14">
        <f t="shared" si="0"/>
        <v>0</v>
      </c>
      <c r="E55" s="15"/>
    </row>
    <row r="56" s="3" customFormat="1" ht="21" hidden="1" customHeight="1" spans="1:5">
      <c r="A56" s="16" t="s">
        <v>1166</v>
      </c>
      <c r="B56" s="14"/>
      <c r="C56" s="15"/>
      <c r="D56" s="14">
        <f t="shared" si="0"/>
        <v>0</v>
      </c>
      <c r="E56" s="15"/>
    </row>
    <row r="57" s="3" customFormat="1" ht="21" customHeight="1" spans="1:5">
      <c r="A57" s="16" t="s">
        <v>1318</v>
      </c>
      <c r="B57" s="14">
        <v>7290</v>
      </c>
      <c r="C57" s="15"/>
      <c r="D57" s="14">
        <f t="shared" si="0"/>
        <v>7290</v>
      </c>
      <c r="E57" s="15"/>
    </row>
    <row r="58" s="3" customFormat="1" ht="21" hidden="1" customHeight="1" spans="1:5">
      <c r="A58" s="16" t="s">
        <v>1319</v>
      </c>
      <c r="B58" s="14">
        <v>0</v>
      </c>
      <c r="C58" s="15"/>
      <c r="D58" s="14">
        <f t="shared" si="0"/>
        <v>0</v>
      </c>
      <c r="E58" s="15"/>
    </row>
    <row r="59" s="3" customFormat="1" ht="21" hidden="1" customHeight="1" spans="1:5">
      <c r="A59" s="16" t="s">
        <v>1308</v>
      </c>
      <c r="B59" s="14"/>
      <c r="C59" s="15"/>
      <c r="D59" s="14">
        <f t="shared" si="0"/>
        <v>0</v>
      </c>
      <c r="E59" s="15"/>
    </row>
    <row r="60" s="3" customFormat="1" ht="21" hidden="1" customHeight="1" spans="1:5">
      <c r="A60" s="16" t="s">
        <v>1309</v>
      </c>
      <c r="B60" s="14"/>
      <c r="C60" s="15"/>
      <c r="D60" s="14">
        <f t="shared" si="0"/>
        <v>0</v>
      </c>
      <c r="E60" s="15"/>
    </row>
    <row r="61" s="3" customFormat="1" ht="21" hidden="1" customHeight="1" spans="1:5">
      <c r="A61" s="16" t="s">
        <v>1320</v>
      </c>
      <c r="B61" s="14"/>
      <c r="C61" s="15"/>
      <c r="D61" s="14">
        <f t="shared" si="0"/>
        <v>0</v>
      </c>
      <c r="E61" s="15"/>
    </row>
    <row r="62" s="3" customFormat="1" ht="21" hidden="1" customHeight="1" spans="1:5">
      <c r="A62" s="16" t="s">
        <v>1321</v>
      </c>
      <c r="B62" s="14"/>
      <c r="C62" s="15"/>
      <c r="D62" s="14">
        <f t="shared" si="0"/>
        <v>0</v>
      </c>
      <c r="E62" s="15"/>
    </row>
    <row r="63" s="3" customFormat="1" ht="21" customHeight="1" spans="1:5">
      <c r="A63" s="16" t="s">
        <v>1322</v>
      </c>
      <c r="B63" s="14">
        <v>4500</v>
      </c>
      <c r="C63" s="15"/>
      <c r="D63" s="14">
        <f t="shared" si="0"/>
        <v>4500</v>
      </c>
      <c r="E63" s="15"/>
    </row>
    <row r="64" s="3" customFormat="1" ht="21" hidden="1" customHeight="1" spans="1:5">
      <c r="A64" s="16" t="s">
        <v>1323</v>
      </c>
      <c r="B64" s="14"/>
      <c r="C64" s="15"/>
      <c r="D64" s="14">
        <f t="shared" si="0"/>
        <v>0</v>
      </c>
      <c r="E64" s="15"/>
    </row>
    <row r="65" s="3" customFormat="1" ht="21" customHeight="1" spans="1:5">
      <c r="A65" s="16" t="s">
        <v>1324</v>
      </c>
      <c r="B65" s="14">
        <v>3500</v>
      </c>
      <c r="C65" s="15"/>
      <c r="D65" s="14">
        <f t="shared" si="0"/>
        <v>3500</v>
      </c>
      <c r="E65" s="15"/>
    </row>
    <row r="66" s="3" customFormat="1" ht="21" hidden="1" customHeight="1" spans="1:5">
      <c r="A66" s="16" t="s">
        <v>1325</v>
      </c>
      <c r="B66" s="14"/>
      <c r="C66" s="15"/>
      <c r="D66" s="14">
        <f t="shared" si="0"/>
        <v>0</v>
      </c>
      <c r="E66" s="15"/>
    </row>
    <row r="67" s="3" customFormat="1" ht="21" hidden="1" customHeight="1" spans="1:5">
      <c r="A67" s="16" t="s">
        <v>1326</v>
      </c>
      <c r="B67" s="14"/>
      <c r="C67" s="15"/>
      <c r="D67" s="14">
        <f t="shared" si="0"/>
        <v>0</v>
      </c>
      <c r="E67" s="15"/>
    </row>
    <row r="68" s="3" customFormat="1" ht="21" customHeight="1" spans="1:5">
      <c r="A68" s="16" t="s">
        <v>1327</v>
      </c>
      <c r="B68" s="14">
        <v>1000</v>
      </c>
      <c r="C68" s="15"/>
      <c r="D68" s="14">
        <f t="shared" si="0"/>
        <v>1000</v>
      </c>
      <c r="E68" s="15"/>
    </row>
    <row r="69" s="3" customFormat="1" ht="21" customHeight="1" spans="1:5">
      <c r="A69" s="16" t="s">
        <v>1328</v>
      </c>
      <c r="B69" s="14">
        <v>1800</v>
      </c>
      <c r="C69" s="15"/>
      <c r="D69" s="14">
        <f t="shared" si="0"/>
        <v>1800</v>
      </c>
      <c r="E69" s="15"/>
    </row>
    <row r="70" s="3" customFormat="1" ht="21" customHeight="1" spans="1:5">
      <c r="A70" s="16" t="s">
        <v>1329</v>
      </c>
      <c r="B70" s="14">
        <v>1740</v>
      </c>
      <c r="C70" s="15"/>
      <c r="D70" s="14">
        <f t="shared" ref="D70:D133" si="1">B70+C70</f>
        <v>1740</v>
      </c>
      <c r="E70" s="15"/>
    </row>
    <row r="71" s="3" customFormat="1" ht="21" customHeight="1" spans="1:5">
      <c r="A71" s="16" t="s">
        <v>1330</v>
      </c>
      <c r="B71" s="14">
        <v>60</v>
      </c>
      <c r="C71" s="15"/>
      <c r="D71" s="14">
        <f t="shared" si="1"/>
        <v>60</v>
      </c>
      <c r="E71" s="15"/>
    </row>
    <row r="72" s="3" customFormat="1" ht="21" hidden="1" customHeight="1" spans="1:5">
      <c r="A72" s="16" t="s">
        <v>1331</v>
      </c>
      <c r="B72" s="14"/>
      <c r="C72" s="15"/>
      <c r="D72" s="14">
        <f t="shared" si="1"/>
        <v>0</v>
      </c>
      <c r="E72" s="15"/>
    </row>
    <row r="73" s="3" customFormat="1" ht="21" hidden="1" customHeight="1" spans="1:5">
      <c r="A73" s="16" t="s">
        <v>1332</v>
      </c>
      <c r="B73" s="14">
        <v>0</v>
      </c>
      <c r="C73" s="15"/>
      <c r="D73" s="14">
        <f t="shared" si="1"/>
        <v>0</v>
      </c>
      <c r="E73" s="15"/>
    </row>
    <row r="74" s="3" customFormat="1" ht="21" hidden="1" customHeight="1" spans="1:5">
      <c r="A74" s="16" t="s">
        <v>1308</v>
      </c>
      <c r="B74" s="14"/>
      <c r="C74" s="15"/>
      <c r="D74" s="14">
        <f t="shared" si="1"/>
        <v>0</v>
      </c>
      <c r="E74" s="15"/>
    </row>
    <row r="75" s="3" customFormat="1" ht="21" hidden="1" customHeight="1" spans="1:5">
      <c r="A75" s="16" t="s">
        <v>1309</v>
      </c>
      <c r="B75" s="14"/>
      <c r="C75" s="15"/>
      <c r="D75" s="14">
        <f t="shared" si="1"/>
        <v>0</v>
      </c>
      <c r="E75" s="15"/>
    </row>
    <row r="76" s="3" customFormat="1" ht="21" hidden="1" customHeight="1" spans="1:5">
      <c r="A76" s="16" t="s">
        <v>1333</v>
      </c>
      <c r="B76" s="14"/>
      <c r="C76" s="15"/>
      <c r="D76" s="14">
        <f t="shared" si="1"/>
        <v>0</v>
      </c>
      <c r="E76" s="15"/>
    </row>
    <row r="77" s="3" customFormat="1" ht="21" hidden="1" customHeight="1" spans="1:5">
      <c r="A77" s="16" t="s">
        <v>1334</v>
      </c>
      <c r="B77" s="14">
        <v>0</v>
      </c>
      <c r="C77" s="15"/>
      <c r="D77" s="14">
        <f t="shared" si="1"/>
        <v>0</v>
      </c>
      <c r="E77" s="15"/>
    </row>
    <row r="78" s="3" customFormat="1" ht="21" hidden="1" customHeight="1" spans="1:5">
      <c r="A78" s="16" t="s">
        <v>1308</v>
      </c>
      <c r="B78" s="14"/>
      <c r="C78" s="15"/>
      <c r="D78" s="14">
        <f t="shared" si="1"/>
        <v>0</v>
      </c>
      <c r="E78" s="15"/>
    </row>
    <row r="79" s="3" customFormat="1" ht="21" hidden="1" customHeight="1" spans="1:5">
      <c r="A79" s="16" t="s">
        <v>1309</v>
      </c>
      <c r="B79" s="14"/>
      <c r="C79" s="15"/>
      <c r="D79" s="14">
        <f t="shared" si="1"/>
        <v>0</v>
      </c>
      <c r="E79" s="15"/>
    </row>
    <row r="80" s="3" customFormat="1" ht="21" hidden="1" customHeight="1" spans="1:5">
      <c r="A80" s="16" t="s">
        <v>1335</v>
      </c>
      <c r="B80" s="14"/>
      <c r="C80" s="15"/>
      <c r="D80" s="14">
        <f t="shared" si="1"/>
        <v>0</v>
      </c>
      <c r="E80" s="15"/>
    </row>
    <row r="81" s="3" customFormat="1" ht="21" hidden="1" customHeight="1" spans="1:5">
      <c r="A81" s="16" t="s">
        <v>1336</v>
      </c>
      <c r="B81" s="14">
        <v>0</v>
      </c>
      <c r="C81" s="15"/>
      <c r="D81" s="14">
        <f t="shared" si="1"/>
        <v>0</v>
      </c>
      <c r="E81" s="15"/>
    </row>
    <row r="82" s="3" customFormat="1" ht="21" hidden="1" customHeight="1" spans="1:5">
      <c r="A82" s="16" t="s">
        <v>1323</v>
      </c>
      <c r="B82" s="14"/>
      <c r="C82" s="15"/>
      <c r="D82" s="14">
        <f t="shared" si="1"/>
        <v>0</v>
      </c>
      <c r="E82" s="15"/>
    </row>
    <row r="83" s="3" customFormat="1" ht="21" hidden="1" customHeight="1" spans="1:5">
      <c r="A83" s="16" t="s">
        <v>1324</v>
      </c>
      <c r="B83" s="14"/>
      <c r="C83" s="15"/>
      <c r="D83" s="14">
        <f t="shared" si="1"/>
        <v>0</v>
      </c>
      <c r="E83" s="15"/>
    </row>
    <row r="84" s="3" customFormat="1" ht="21" hidden="1" customHeight="1" spans="1:5">
      <c r="A84" s="16" t="s">
        <v>1325</v>
      </c>
      <c r="B84" s="14"/>
      <c r="C84" s="15"/>
      <c r="D84" s="14">
        <f t="shared" si="1"/>
        <v>0</v>
      </c>
      <c r="E84" s="15"/>
    </row>
    <row r="85" s="3" customFormat="1" ht="21" hidden="1" customHeight="1" spans="1:5">
      <c r="A85" s="16" t="s">
        <v>1326</v>
      </c>
      <c r="B85" s="14"/>
      <c r="C85" s="15"/>
      <c r="D85" s="14">
        <f t="shared" si="1"/>
        <v>0</v>
      </c>
      <c r="E85" s="15"/>
    </row>
    <row r="86" s="3" customFormat="1" ht="21" hidden="1" customHeight="1" spans="1:5">
      <c r="A86" s="16" t="s">
        <v>1337</v>
      </c>
      <c r="B86" s="14"/>
      <c r="C86" s="15"/>
      <c r="D86" s="14">
        <f t="shared" si="1"/>
        <v>0</v>
      </c>
      <c r="E86" s="15"/>
    </row>
    <row r="87" s="3" customFormat="1" ht="21" hidden="1" customHeight="1" spans="1:5">
      <c r="A87" s="16" t="s">
        <v>1338</v>
      </c>
      <c r="B87" s="14">
        <f>SUM(B88:B89)</f>
        <v>0</v>
      </c>
      <c r="C87" s="15"/>
      <c r="D87" s="14">
        <f t="shared" si="1"/>
        <v>0</v>
      </c>
      <c r="E87" s="15"/>
    </row>
    <row r="88" s="3" customFormat="1" ht="21" hidden="1" customHeight="1" spans="1:5">
      <c r="A88" s="16" t="s">
        <v>1329</v>
      </c>
      <c r="B88" s="14"/>
      <c r="C88" s="15"/>
      <c r="D88" s="14">
        <f t="shared" si="1"/>
        <v>0</v>
      </c>
      <c r="E88" s="15"/>
    </row>
    <row r="89" s="3" customFormat="1" ht="21" hidden="1" customHeight="1" spans="1:5">
      <c r="A89" s="16" t="s">
        <v>1339</v>
      </c>
      <c r="B89" s="14"/>
      <c r="C89" s="15"/>
      <c r="D89" s="14">
        <f t="shared" si="1"/>
        <v>0</v>
      </c>
      <c r="E89" s="15"/>
    </row>
    <row r="90" s="3" customFormat="1" ht="21" hidden="1" customHeight="1" spans="1:5">
      <c r="A90" s="16" t="s">
        <v>1340</v>
      </c>
      <c r="B90" s="14">
        <f>SUM(B91:B98)</f>
        <v>0</v>
      </c>
      <c r="C90" s="15"/>
      <c r="D90" s="14">
        <f t="shared" si="1"/>
        <v>0</v>
      </c>
      <c r="E90" s="15"/>
    </row>
    <row r="91" s="3" customFormat="1" ht="21" hidden="1" customHeight="1" spans="1:5">
      <c r="A91" s="16" t="s">
        <v>1308</v>
      </c>
      <c r="B91" s="14"/>
      <c r="C91" s="15"/>
      <c r="D91" s="14">
        <f t="shared" si="1"/>
        <v>0</v>
      </c>
      <c r="E91" s="15"/>
    </row>
    <row r="92" s="3" customFormat="1" ht="21" hidden="1" customHeight="1" spans="1:5">
      <c r="A92" s="16" t="s">
        <v>1309</v>
      </c>
      <c r="B92" s="14"/>
      <c r="C92" s="15"/>
      <c r="D92" s="14">
        <f t="shared" si="1"/>
        <v>0</v>
      </c>
      <c r="E92" s="15"/>
    </row>
    <row r="93" s="3" customFormat="1" ht="21" hidden="1" customHeight="1" spans="1:5">
      <c r="A93" s="16" t="s">
        <v>1310</v>
      </c>
      <c r="B93" s="14"/>
      <c r="C93" s="15"/>
      <c r="D93" s="14">
        <f t="shared" si="1"/>
        <v>0</v>
      </c>
      <c r="E93" s="15"/>
    </row>
    <row r="94" s="3" customFormat="1" ht="21" hidden="1" customHeight="1" spans="1:5">
      <c r="A94" s="16" t="s">
        <v>1311</v>
      </c>
      <c r="B94" s="14"/>
      <c r="C94" s="15"/>
      <c r="D94" s="14">
        <f t="shared" si="1"/>
        <v>0</v>
      </c>
      <c r="E94" s="15"/>
    </row>
    <row r="95" s="3" customFormat="1" ht="21" hidden="1" customHeight="1" spans="1:5">
      <c r="A95" s="16" t="s">
        <v>1314</v>
      </c>
      <c r="B95" s="14"/>
      <c r="C95" s="15"/>
      <c r="D95" s="14">
        <f t="shared" si="1"/>
        <v>0</v>
      </c>
      <c r="E95" s="15"/>
    </row>
    <row r="96" s="3" customFormat="1" ht="21" hidden="1" customHeight="1" spans="1:5">
      <c r="A96" s="16" t="s">
        <v>1316</v>
      </c>
      <c r="B96" s="14"/>
      <c r="C96" s="15"/>
      <c r="D96" s="14">
        <f t="shared" si="1"/>
        <v>0</v>
      </c>
      <c r="E96" s="15"/>
    </row>
    <row r="97" s="3" customFormat="1" ht="21" hidden="1" customHeight="1" spans="1:5">
      <c r="A97" s="16" t="s">
        <v>1317</v>
      </c>
      <c r="B97" s="14"/>
      <c r="C97" s="15"/>
      <c r="D97" s="14">
        <f t="shared" si="1"/>
        <v>0</v>
      </c>
      <c r="E97" s="15"/>
    </row>
    <row r="98" s="3" customFormat="1" ht="21" hidden="1" customHeight="1" spans="1:5">
      <c r="A98" s="16" t="s">
        <v>1341</v>
      </c>
      <c r="B98" s="14"/>
      <c r="C98" s="15"/>
      <c r="D98" s="14">
        <f t="shared" si="1"/>
        <v>0</v>
      </c>
      <c r="E98" s="15"/>
    </row>
    <row r="99" s="3" customFormat="1" ht="21" hidden="1" customHeight="1" spans="1:5">
      <c r="A99" s="16" t="s">
        <v>1342</v>
      </c>
      <c r="B99" s="14">
        <v>0</v>
      </c>
      <c r="C99" s="15"/>
      <c r="D99" s="14">
        <f t="shared" si="1"/>
        <v>0</v>
      </c>
      <c r="E99" s="15"/>
    </row>
    <row r="100" s="3" customFormat="1" ht="21" hidden="1" customHeight="1" spans="1:5">
      <c r="A100" s="16" t="s">
        <v>1343</v>
      </c>
      <c r="B100" s="14">
        <v>0</v>
      </c>
      <c r="C100" s="15"/>
      <c r="D100" s="14">
        <f t="shared" si="1"/>
        <v>0</v>
      </c>
      <c r="E100" s="15"/>
    </row>
    <row r="101" s="3" customFormat="1" ht="21" hidden="1" customHeight="1" spans="1:5">
      <c r="A101" s="16" t="s">
        <v>1289</v>
      </c>
      <c r="B101" s="14"/>
      <c r="C101" s="15"/>
      <c r="D101" s="14">
        <f t="shared" si="1"/>
        <v>0</v>
      </c>
      <c r="E101" s="15"/>
    </row>
    <row r="102" s="3" customFormat="1" ht="21" hidden="1" customHeight="1" spans="1:5">
      <c r="A102" s="16" t="s">
        <v>1344</v>
      </c>
      <c r="B102" s="14"/>
      <c r="C102" s="15"/>
      <c r="D102" s="14">
        <f t="shared" si="1"/>
        <v>0</v>
      </c>
      <c r="E102" s="15"/>
    </row>
    <row r="103" s="3" customFormat="1" ht="21" hidden="1" customHeight="1" spans="1:5">
      <c r="A103" s="16" t="s">
        <v>1345</v>
      </c>
      <c r="B103" s="14"/>
      <c r="C103" s="15"/>
      <c r="D103" s="14">
        <f t="shared" si="1"/>
        <v>0</v>
      </c>
      <c r="E103" s="15"/>
    </row>
    <row r="104" s="3" customFormat="1" ht="21" hidden="1" customHeight="1" spans="1:5">
      <c r="A104" s="16" t="s">
        <v>1346</v>
      </c>
      <c r="B104" s="14"/>
      <c r="C104" s="15"/>
      <c r="D104" s="14">
        <f t="shared" si="1"/>
        <v>0</v>
      </c>
      <c r="E104" s="15"/>
    </row>
    <row r="105" s="3" customFormat="1" ht="21" hidden="1" customHeight="1" spans="1:5">
      <c r="A105" s="16" t="s">
        <v>1347</v>
      </c>
      <c r="B105" s="14">
        <f>SUM(B106:B109)</f>
        <v>0</v>
      </c>
      <c r="C105" s="15"/>
      <c r="D105" s="14">
        <f t="shared" si="1"/>
        <v>0</v>
      </c>
      <c r="E105" s="15"/>
    </row>
    <row r="106" s="3" customFormat="1" ht="21" hidden="1" customHeight="1" spans="1:5">
      <c r="A106" s="16" t="s">
        <v>1289</v>
      </c>
      <c r="B106" s="14"/>
      <c r="C106" s="15"/>
      <c r="D106" s="14">
        <f t="shared" si="1"/>
        <v>0</v>
      </c>
      <c r="E106" s="15"/>
    </row>
    <row r="107" s="3" customFormat="1" ht="21" hidden="1" customHeight="1" spans="1:5">
      <c r="A107" s="16" t="s">
        <v>1344</v>
      </c>
      <c r="B107" s="14"/>
      <c r="C107" s="15"/>
      <c r="D107" s="14">
        <f t="shared" si="1"/>
        <v>0</v>
      </c>
      <c r="E107" s="15"/>
    </row>
    <row r="108" s="3" customFormat="1" ht="21" hidden="1" customHeight="1" spans="1:5">
      <c r="A108" s="16" t="s">
        <v>1348</v>
      </c>
      <c r="B108" s="14"/>
      <c r="C108" s="15"/>
      <c r="D108" s="14">
        <f t="shared" si="1"/>
        <v>0</v>
      </c>
      <c r="E108" s="15"/>
    </row>
    <row r="109" s="3" customFormat="1" ht="21" hidden="1" customHeight="1" spans="1:5">
      <c r="A109" s="16" t="s">
        <v>1349</v>
      </c>
      <c r="B109" s="14"/>
      <c r="C109" s="15"/>
      <c r="D109" s="14">
        <f t="shared" si="1"/>
        <v>0</v>
      </c>
      <c r="E109" s="15"/>
    </row>
    <row r="110" s="3" customFormat="1" ht="21" hidden="1" customHeight="1" spans="1:5">
      <c r="A110" s="16" t="s">
        <v>1350</v>
      </c>
      <c r="B110" s="14">
        <f>SUM(B111:B114)</f>
        <v>0</v>
      </c>
      <c r="C110" s="15"/>
      <c r="D110" s="14">
        <f t="shared" si="1"/>
        <v>0</v>
      </c>
      <c r="E110" s="15"/>
    </row>
    <row r="111" s="3" customFormat="1" ht="21" hidden="1" customHeight="1" spans="1:5">
      <c r="A111" s="16" t="s">
        <v>945</v>
      </c>
      <c r="B111" s="14"/>
      <c r="C111" s="15"/>
      <c r="D111" s="14">
        <f t="shared" si="1"/>
        <v>0</v>
      </c>
      <c r="E111" s="15"/>
    </row>
    <row r="112" s="3" customFormat="1" ht="21" hidden="1" customHeight="1" spans="1:5">
      <c r="A112" s="16" t="s">
        <v>1351</v>
      </c>
      <c r="B112" s="14"/>
      <c r="C112" s="15"/>
      <c r="D112" s="14">
        <f t="shared" si="1"/>
        <v>0</v>
      </c>
      <c r="E112" s="15"/>
    </row>
    <row r="113" s="3" customFormat="1" ht="21" hidden="1" customHeight="1" spans="1:5">
      <c r="A113" s="16" t="s">
        <v>1352</v>
      </c>
      <c r="B113" s="14"/>
      <c r="C113" s="15"/>
      <c r="D113" s="14">
        <f t="shared" si="1"/>
        <v>0</v>
      </c>
      <c r="E113" s="15"/>
    </row>
    <row r="114" s="3" customFormat="1" ht="21" hidden="1" customHeight="1" spans="1:5">
      <c r="A114" s="16" t="s">
        <v>1353</v>
      </c>
      <c r="B114" s="14"/>
      <c r="C114" s="15"/>
      <c r="D114" s="14">
        <f t="shared" si="1"/>
        <v>0</v>
      </c>
      <c r="E114" s="15"/>
    </row>
    <row r="115" s="3" customFormat="1" ht="21" hidden="1" customHeight="1" spans="1:5">
      <c r="A115" s="16" t="s">
        <v>1354</v>
      </c>
      <c r="B115" s="14">
        <f>B116+B121+B126+B131+B140+B147+B156+B159+B162+B163</f>
        <v>0</v>
      </c>
      <c r="C115" s="15"/>
      <c r="D115" s="14">
        <f t="shared" si="1"/>
        <v>0</v>
      </c>
      <c r="E115" s="15"/>
    </row>
    <row r="116" s="3" customFormat="1" ht="21" hidden="1" customHeight="1" spans="1:5">
      <c r="A116" s="16" t="s">
        <v>1355</v>
      </c>
      <c r="B116" s="14">
        <f>SUM(B117:B120)</f>
        <v>0</v>
      </c>
      <c r="C116" s="15"/>
      <c r="D116" s="14">
        <f t="shared" si="1"/>
        <v>0</v>
      </c>
      <c r="E116" s="15"/>
    </row>
    <row r="117" s="3" customFormat="1" ht="21" hidden="1" customHeight="1" spans="1:5">
      <c r="A117" s="16" t="s">
        <v>978</v>
      </c>
      <c r="B117" s="14"/>
      <c r="C117" s="15"/>
      <c r="D117" s="14">
        <f t="shared" si="1"/>
        <v>0</v>
      </c>
      <c r="E117" s="15"/>
    </row>
    <row r="118" s="3" customFormat="1" ht="21" hidden="1" customHeight="1" spans="1:5">
      <c r="A118" s="16" t="s">
        <v>979</v>
      </c>
      <c r="B118" s="14"/>
      <c r="C118" s="15"/>
      <c r="D118" s="14">
        <f t="shared" si="1"/>
        <v>0</v>
      </c>
      <c r="E118" s="15"/>
    </row>
    <row r="119" s="3" customFormat="1" ht="21" hidden="1" customHeight="1" spans="1:5">
      <c r="A119" s="16" t="s">
        <v>1356</v>
      </c>
      <c r="B119" s="14"/>
      <c r="C119" s="15"/>
      <c r="D119" s="14">
        <f t="shared" si="1"/>
        <v>0</v>
      </c>
      <c r="E119" s="15"/>
    </row>
    <row r="120" s="3" customFormat="1" ht="21" hidden="1" customHeight="1" spans="1:5">
      <c r="A120" s="16" t="s">
        <v>1357</v>
      </c>
      <c r="B120" s="14"/>
      <c r="C120" s="15"/>
      <c r="D120" s="14">
        <f t="shared" si="1"/>
        <v>0</v>
      </c>
      <c r="E120" s="15"/>
    </row>
    <row r="121" s="3" customFormat="1" ht="21" hidden="1" customHeight="1" spans="1:5">
      <c r="A121" s="16" t="s">
        <v>1358</v>
      </c>
      <c r="B121" s="14">
        <f>SUM(B122:B125)</f>
        <v>0</v>
      </c>
      <c r="C121" s="15"/>
      <c r="D121" s="14">
        <f t="shared" si="1"/>
        <v>0</v>
      </c>
      <c r="E121" s="15"/>
    </row>
    <row r="122" s="3" customFormat="1" ht="21" hidden="1" customHeight="1" spans="1:5">
      <c r="A122" s="16" t="s">
        <v>1356</v>
      </c>
      <c r="B122" s="14"/>
      <c r="C122" s="15"/>
      <c r="D122" s="14">
        <f t="shared" si="1"/>
        <v>0</v>
      </c>
      <c r="E122" s="15"/>
    </row>
    <row r="123" s="3" customFormat="1" ht="21" hidden="1" customHeight="1" spans="1:5">
      <c r="A123" s="16" t="s">
        <v>1359</v>
      </c>
      <c r="B123" s="14"/>
      <c r="C123" s="15"/>
      <c r="D123" s="14">
        <f t="shared" si="1"/>
        <v>0</v>
      </c>
      <c r="E123" s="15"/>
    </row>
    <row r="124" s="3" customFormat="1" ht="21" hidden="1" customHeight="1" spans="1:5">
      <c r="A124" s="16" t="s">
        <v>1360</v>
      </c>
      <c r="B124" s="14"/>
      <c r="C124" s="15"/>
      <c r="D124" s="14">
        <f t="shared" si="1"/>
        <v>0</v>
      </c>
      <c r="E124" s="15"/>
    </row>
    <row r="125" s="3" customFormat="1" ht="21" hidden="1" customHeight="1" spans="1:5">
      <c r="A125" s="16" t="s">
        <v>1361</v>
      </c>
      <c r="B125" s="14"/>
      <c r="C125" s="15"/>
      <c r="D125" s="14">
        <f t="shared" si="1"/>
        <v>0</v>
      </c>
      <c r="E125" s="15"/>
    </row>
    <row r="126" s="3" customFormat="1" ht="21" hidden="1" customHeight="1" spans="1:5">
      <c r="A126" s="16" t="s">
        <v>1362</v>
      </c>
      <c r="B126" s="14">
        <f>SUM(B127:B130)</f>
        <v>0</v>
      </c>
      <c r="C126" s="15"/>
      <c r="D126" s="14">
        <f t="shared" si="1"/>
        <v>0</v>
      </c>
      <c r="E126" s="15"/>
    </row>
    <row r="127" s="3" customFormat="1" ht="21" hidden="1" customHeight="1" spans="1:5">
      <c r="A127" s="16" t="s">
        <v>985</v>
      </c>
      <c r="B127" s="14"/>
      <c r="C127" s="15"/>
      <c r="D127" s="14">
        <f t="shared" si="1"/>
        <v>0</v>
      </c>
      <c r="E127" s="15"/>
    </row>
    <row r="128" s="3" customFormat="1" ht="21" hidden="1" customHeight="1" spans="1:5">
      <c r="A128" s="16" t="s">
        <v>1363</v>
      </c>
      <c r="B128" s="14"/>
      <c r="C128" s="15"/>
      <c r="D128" s="14">
        <f t="shared" si="1"/>
        <v>0</v>
      </c>
      <c r="E128" s="15"/>
    </row>
    <row r="129" s="3" customFormat="1" ht="21" hidden="1" customHeight="1" spans="1:5">
      <c r="A129" s="16" t="s">
        <v>1364</v>
      </c>
      <c r="B129" s="14"/>
      <c r="C129" s="15"/>
      <c r="D129" s="14">
        <f t="shared" si="1"/>
        <v>0</v>
      </c>
      <c r="E129" s="15"/>
    </row>
    <row r="130" s="3" customFormat="1" ht="21" hidden="1" customHeight="1" spans="1:5">
      <c r="A130" s="16" t="s">
        <v>1365</v>
      </c>
      <c r="B130" s="14"/>
      <c r="C130" s="15"/>
      <c r="D130" s="14">
        <f t="shared" si="1"/>
        <v>0</v>
      </c>
      <c r="E130" s="15"/>
    </row>
    <row r="131" s="3" customFormat="1" ht="21" hidden="1" customHeight="1" spans="1:5">
      <c r="A131" s="16" t="s">
        <v>1366</v>
      </c>
      <c r="B131" s="14">
        <f>SUM(B132:B139)</f>
        <v>0</v>
      </c>
      <c r="C131" s="15"/>
      <c r="D131" s="14">
        <f t="shared" si="1"/>
        <v>0</v>
      </c>
      <c r="E131" s="15"/>
    </row>
    <row r="132" s="3" customFormat="1" ht="21" hidden="1" customHeight="1" spans="1:5">
      <c r="A132" s="16" t="s">
        <v>1367</v>
      </c>
      <c r="B132" s="14"/>
      <c r="C132" s="15"/>
      <c r="D132" s="14">
        <f t="shared" si="1"/>
        <v>0</v>
      </c>
      <c r="E132" s="15"/>
    </row>
    <row r="133" s="3" customFormat="1" ht="21" hidden="1" customHeight="1" spans="1:5">
      <c r="A133" s="16" t="s">
        <v>1368</v>
      </c>
      <c r="B133" s="14"/>
      <c r="C133" s="15"/>
      <c r="D133" s="14">
        <f t="shared" si="1"/>
        <v>0</v>
      </c>
      <c r="E133" s="15"/>
    </row>
    <row r="134" s="3" customFormat="1" ht="21" hidden="1" customHeight="1" spans="1:5">
      <c r="A134" s="16" t="s">
        <v>1369</v>
      </c>
      <c r="B134" s="14"/>
      <c r="C134" s="15"/>
      <c r="D134" s="14">
        <f t="shared" ref="D134:D197" si="2">B134+C134</f>
        <v>0</v>
      </c>
      <c r="E134" s="15"/>
    </row>
    <row r="135" s="3" customFormat="1" ht="21" hidden="1" customHeight="1" spans="1:5">
      <c r="A135" s="16" t="s">
        <v>1370</v>
      </c>
      <c r="B135" s="14"/>
      <c r="C135" s="15"/>
      <c r="D135" s="14">
        <f t="shared" si="2"/>
        <v>0</v>
      </c>
      <c r="E135" s="15"/>
    </row>
    <row r="136" s="3" customFormat="1" ht="21" hidden="1" customHeight="1" spans="1:5">
      <c r="A136" s="16" t="s">
        <v>1371</v>
      </c>
      <c r="B136" s="14"/>
      <c r="C136" s="15"/>
      <c r="D136" s="14">
        <f t="shared" si="2"/>
        <v>0</v>
      </c>
      <c r="E136" s="15"/>
    </row>
    <row r="137" s="3" customFormat="1" ht="21" hidden="1" customHeight="1" spans="1:5">
      <c r="A137" s="16" t="s">
        <v>1372</v>
      </c>
      <c r="B137" s="14"/>
      <c r="C137" s="15"/>
      <c r="D137" s="14">
        <f t="shared" si="2"/>
        <v>0</v>
      </c>
      <c r="E137" s="15"/>
    </row>
    <row r="138" s="3" customFormat="1" ht="21" hidden="1" customHeight="1" spans="1:5">
      <c r="A138" s="16" t="s">
        <v>1373</v>
      </c>
      <c r="B138" s="14"/>
      <c r="C138" s="15"/>
      <c r="D138" s="14">
        <f t="shared" si="2"/>
        <v>0</v>
      </c>
      <c r="E138" s="15"/>
    </row>
    <row r="139" s="3" customFormat="1" ht="21" hidden="1" customHeight="1" spans="1:5">
      <c r="A139" s="16" t="s">
        <v>1374</v>
      </c>
      <c r="B139" s="14"/>
      <c r="C139" s="15"/>
      <c r="D139" s="14">
        <f t="shared" si="2"/>
        <v>0</v>
      </c>
      <c r="E139" s="15"/>
    </row>
    <row r="140" s="3" customFormat="1" ht="21" hidden="1" customHeight="1" spans="1:5">
      <c r="A140" s="16" t="s">
        <v>1375</v>
      </c>
      <c r="B140" s="14">
        <f>SUM(B141:B146)</f>
        <v>0</v>
      </c>
      <c r="C140" s="15"/>
      <c r="D140" s="14">
        <f t="shared" si="2"/>
        <v>0</v>
      </c>
      <c r="E140" s="15"/>
    </row>
    <row r="141" s="3" customFormat="1" ht="21" hidden="1" customHeight="1" spans="1:5">
      <c r="A141" s="16" t="s">
        <v>1376</v>
      </c>
      <c r="B141" s="14"/>
      <c r="C141" s="15"/>
      <c r="D141" s="14">
        <f t="shared" si="2"/>
        <v>0</v>
      </c>
      <c r="E141" s="15"/>
    </row>
    <row r="142" s="3" customFormat="1" ht="21" hidden="1" customHeight="1" spans="1:5">
      <c r="A142" s="16" t="s">
        <v>1377</v>
      </c>
      <c r="B142" s="14"/>
      <c r="C142" s="15"/>
      <c r="D142" s="14">
        <f t="shared" si="2"/>
        <v>0</v>
      </c>
      <c r="E142" s="15"/>
    </row>
    <row r="143" s="3" customFormat="1" ht="21" hidden="1" customHeight="1" spans="1:5">
      <c r="A143" s="16" t="s">
        <v>1378</v>
      </c>
      <c r="B143" s="14"/>
      <c r="C143" s="15"/>
      <c r="D143" s="14">
        <f t="shared" si="2"/>
        <v>0</v>
      </c>
      <c r="E143" s="15"/>
    </row>
    <row r="144" s="3" customFormat="1" ht="21" hidden="1" customHeight="1" spans="1:5">
      <c r="A144" s="16" t="s">
        <v>1379</v>
      </c>
      <c r="B144" s="14"/>
      <c r="C144" s="15"/>
      <c r="D144" s="14">
        <f t="shared" si="2"/>
        <v>0</v>
      </c>
      <c r="E144" s="15"/>
    </row>
    <row r="145" s="3" customFormat="1" ht="21" hidden="1" customHeight="1" spans="1:5">
      <c r="A145" s="16" t="s">
        <v>1380</v>
      </c>
      <c r="B145" s="14"/>
      <c r="C145" s="15"/>
      <c r="D145" s="14">
        <f t="shared" si="2"/>
        <v>0</v>
      </c>
      <c r="E145" s="15"/>
    </row>
    <row r="146" s="3" customFormat="1" ht="21" hidden="1" customHeight="1" spans="1:5">
      <c r="A146" s="16" t="s">
        <v>1381</v>
      </c>
      <c r="B146" s="14"/>
      <c r="C146" s="15"/>
      <c r="D146" s="14">
        <f t="shared" si="2"/>
        <v>0</v>
      </c>
      <c r="E146" s="15"/>
    </row>
    <row r="147" s="3" customFormat="1" ht="21" hidden="1" customHeight="1" spans="1:5">
      <c r="A147" s="16" t="s">
        <v>1382</v>
      </c>
      <c r="B147" s="14">
        <f>SUM(B148:B155)</f>
        <v>0</v>
      </c>
      <c r="C147" s="15"/>
      <c r="D147" s="14">
        <f t="shared" si="2"/>
        <v>0</v>
      </c>
      <c r="E147" s="15"/>
    </row>
    <row r="148" s="3" customFormat="1" ht="21" hidden="1" customHeight="1" spans="1:5">
      <c r="A148" s="16" t="s">
        <v>1383</v>
      </c>
      <c r="B148" s="14"/>
      <c r="C148" s="15"/>
      <c r="D148" s="14">
        <f t="shared" si="2"/>
        <v>0</v>
      </c>
      <c r="E148" s="15"/>
    </row>
    <row r="149" s="3" customFormat="1" ht="21" hidden="1" customHeight="1" spans="1:5">
      <c r="A149" s="16" t="s">
        <v>1006</v>
      </c>
      <c r="B149" s="14"/>
      <c r="C149" s="15"/>
      <c r="D149" s="14">
        <f t="shared" si="2"/>
        <v>0</v>
      </c>
      <c r="E149" s="15"/>
    </row>
    <row r="150" s="3" customFormat="1" ht="21" hidden="1" customHeight="1" spans="1:5">
      <c r="A150" s="16" t="s">
        <v>1384</v>
      </c>
      <c r="B150" s="14"/>
      <c r="C150" s="15"/>
      <c r="D150" s="14">
        <f t="shared" si="2"/>
        <v>0</v>
      </c>
      <c r="E150" s="15"/>
    </row>
    <row r="151" s="3" customFormat="1" ht="21" hidden="1" customHeight="1" spans="1:5">
      <c r="A151" s="16" t="s">
        <v>1385</v>
      </c>
      <c r="B151" s="14"/>
      <c r="C151" s="15"/>
      <c r="D151" s="14">
        <f t="shared" si="2"/>
        <v>0</v>
      </c>
      <c r="E151" s="15"/>
    </row>
    <row r="152" s="3" customFormat="1" ht="21" hidden="1" customHeight="1" spans="1:5">
      <c r="A152" s="16" t="s">
        <v>1386</v>
      </c>
      <c r="B152" s="14"/>
      <c r="C152" s="15"/>
      <c r="D152" s="14">
        <f t="shared" si="2"/>
        <v>0</v>
      </c>
      <c r="E152" s="15"/>
    </row>
    <row r="153" s="3" customFormat="1" ht="21" hidden="1" customHeight="1" spans="1:5">
      <c r="A153" s="16" t="s">
        <v>1387</v>
      </c>
      <c r="B153" s="14"/>
      <c r="C153" s="15"/>
      <c r="D153" s="14">
        <f t="shared" si="2"/>
        <v>0</v>
      </c>
      <c r="E153" s="15"/>
    </row>
    <row r="154" s="3" customFormat="1" ht="21" hidden="1" customHeight="1" spans="1:5">
      <c r="A154" s="16" t="s">
        <v>1388</v>
      </c>
      <c r="B154" s="14"/>
      <c r="C154" s="15"/>
      <c r="D154" s="14">
        <f t="shared" si="2"/>
        <v>0</v>
      </c>
      <c r="E154" s="15"/>
    </row>
    <row r="155" s="3" customFormat="1" ht="21" hidden="1" customHeight="1" spans="1:5">
      <c r="A155" s="16" t="s">
        <v>1389</v>
      </c>
      <c r="B155" s="14"/>
      <c r="C155" s="15"/>
      <c r="D155" s="14">
        <f t="shared" si="2"/>
        <v>0</v>
      </c>
      <c r="E155" s="15"/>
    </row>
    <row r="156" s="3" customFormat="1" ht="21" hidden="1" customHeight="1" spans="1:5">
      <c r="A156" s="16" t="s">
        <v>1390</v>
      </c>
      <c r="B156" s="14">
        <f>SUM(B157:B158)</f>
        <v>0</v>
      </c>
      <c r="C156" s="15"/>
      <c r="D156" s="14">
        <f t="shared" si="2"/>
        <v>0</v>
      </c>
      <c r="E156" s="15"/>
    </row>
    <row r="157" s="3" customFormat="1" ht="21" hidden="1" customHeight="1" spans="1:5">
      <c r="A157" s="16" t="s">
        <v>978</v>
      </c>
      <c r="B157" s="14"/>
      <c r="C157" s="15"/>
      <c r="D157" s="14">
        <f t="shared" si="2"/>
        <v>0</v>
      </c>
      <c r="E157" s="15"/>
    </row>
    <row r="158" s="3" customFormat="1" ht="21" hidden="1" customHeight="1" spans="1:5">
      <c r="A158" s="16" t="s">
        <v>1391</v>
      </c>
      <c r="B158" s="14"/>
      <c r="C158" s="15"/>
      <c r="D158" s="14">
        <f t="shared" si="2"/>
        <v>0</v>
      </c>
      <c r="E158" s="15"/>
    </row>
    <row r="159" s="3" customFormat="1" ht="21" hidden="1" customHeight="1" spans="1:5">
      <c r="A159" s="16" t="s">
        <v>1392</v>
      </c>
      <c r="B159" s="14">
        <f>SUM(B160:B161)</f>
        <v>0</v>
      </c>
      <c r="C159" s="15"/>
      <c r="D159" s="14">
        <f t="shared" si="2"/>
        <v>0</v>
      </c>
      <c r="E159" s="15"/>
    </row>
    <row r="160" s="3" customFormat="1" ht="21" hidden="1" customHeight="1" spans="1:5">
      <c r="A160" s="16" t="s">
        <v>978</v>
      </c>
      <c r="B160" s="14"/>
      <c r="C160" s="15"/>
      <c r="D160" s="14">
        <f t="shared" si="2"/>
        <v>0</v>
      </c>
      <c r="E160" s="15"/>
    </row>
    <row r="161" s="3" customFormat="1" ht="21" hidden="1" customHeight="1" spans="1:5">
      <c r="A161" s="16" t="s">
        <v>1393</v>
      </c>
      <c r="B161" s="14"/>
      <c r="C161" s="15"/>
      <c r="D161" s="14">
        <f t="shared" si="2"/>
        <v>0</v>
      </c>
      <c r="E161" s="15"/>
    </row>
    <row r="162" s="3" customFormat="1" ht="21" hidden="1" customHeight="1" spans="1:5">
      <c r="A162" s="16" t="s">
        <v>1394</v>
      </c>
      <c r="B162" s="14"/>
      <c r="C162" s="15"/>
      <c r="D162" s="14">
        <f t="shared" si="2"/>
        <v>0</v>
      </c>
      <c r="E162" s="15"/>
    </row>
    <row r="163" s="3" customFormat="1" ht="21" hidden="1" customHeight="1" spans="1:5">
      <c r="A163" s="16" t="s">
        <v>1395</v>
      </c>
      <c r="B163" s="14">
        <f>SUM(B164:B166)</f>
        <v>0</v>
      </c>
      <c r="C163" s="15"/>
      <c r="D163" s="14">
        <f t="shared" si="2"/>
        <v>0</v>
      </c>
      <c r="E163" s="15"/>
    </row>
    <row r="164" s="3" customFormat="1" ht="21" hidden="1" customHeight="1" spans="1:5">
      <c r="A164" s="16" t="s">
        <v>985</v>
      </c>
      <c r="B164" s="14"/>
      <c r="C164" s="15"/>
      <c r="D164" s="14">
        <f t="shared" si="2"/>
        <v>0</v>
      </c>
      <c r="E164" s="15"/>
    </row>
    <row r="165" s="3" customFormat="1" ht="21" hidden="1" customHeight="1" spans="1:5">
      <c r="A165" s="16" t="s">
        <v>1364</v>
      </c>
      <c r="B165" s="14"/>
      <c r="C165" s="15"/>
      <c r="D165" s="14">
        <f t="shared" si="2"/>
        <v>0</v>
      </c>
      <c r="E165" s="15"/>
    </row>
    <row r="166" s="3" customFormat="1" ht="21" hidden="1" customHeight="1" spans="1:5">
      <c r="A166" s="16" t="s">
        <v>1396</v>
      </c>
      <c r="B166" s="14"/>
      <c r="C166" s="15"/>
      <c r="D166" s="14">
        <f t="shared" si="2"/>
        <v>0</v>
      </c>
      <c r="E166" s="15"/>
    </row>
    <row r="167" s="3" customFormat="1" ht="21" hidden="1" customHeight="1" spans="1:5">
      <c r="A167" s="16" t="s">
        <v>1397</v>
      </c>
      <c r="B167" s="14">
        <f>B168</f>
        <v>0</v>
      </c>
      <c r="C167" s="15"/>
      <c r="D167" s="14">
        <f t="shared" si="2"/>
        <v>0</v>
      </c>
      <c r="E167" s="15"/>
    </row>
    <row r="168" s="3" customFormat="1" ht="21" hidden="1" customHeight="1" spans="1:5">
      <c r="A168" s="16" t="s">
        <v>1398</v>
      </c>
      <c r="B168" s="14">
        <f>SUM(B169:B170)</f>
        <v>0</v>
      </c>
      <c r="C168" s="15"/>
      <c r="D168" s="14">
        <f t="shared" si="2"/>
        <v>0</v>
      </c>
      <c r="E168" s="15"/>
    </row>
    <row r="169" s="3" customFormat="1" ht="21" hidden="1" customHeight="1" spans="1:5">
      <c r="A169" s="16" t="s">
        <v>1399</v>
      </c>
      <c r="B169" s="14"/>
      <c r="C169" s="15"/>
      <c r="D169" s="14">
        <f t="shared" si="2"/>
        <v>0</v>
      </c>
      <c r="E169" s="15"/>
    </row>
    <row r="170" s="3" customFormat="1" ht="21" hidden="1" customHeight="1" spans="1:5">
      <c r="A170" s="16" t="s">
        <v>1400</v>
      </c>
      <c r="B170" s="14"/>
      <c r="C170" s="15"/>
      <c r="D170" s="14">
        <f t="shared" si="2"/>
        <v>0</v>
      </c>
      <c r="E170" s="15"/>
    </row>
    <row r="171" s="3" customFormat="1" ht="21" customHeight="1" spans="1:5">
      <c r="A171" s="16" t="s">
        <v>1401</v>
      </c>
      <c r="B171" s="14">
        <f>B176+B185</f>
        <v>3680</v>
      </c>
      <c r="C171" s="14">
        <f>C176+C185+C172</f>
        <v>159861</v>
      </c>
      <c r="D171" s="14">
        <f t="shared" si="2"/>
        <v>163541</v>
      </c>
      <c r="E171" s="15"/>
    </row>
    <row r="172" s="3" customFormat="1" ht="21" customHeight="1" spans="1:5">
      <c r="A172" s="16" t="s">
        <v>1402</v>
      </c>
      <c r="B172" s="14">
        <v>0</v>
      </c>
      <c r="C172" s="14">
        <f>SUM(C173:C175)</f>
        <v>159861</v>
      </c>
      <c r="D172" s="14">
        <f t="shared" si="2"/>
        <v>159861</v>
      </c>
      <c r="E172" s="15"/>
    </row>
    <row r="173" s="3" customFormat="1" ht="21" customHeight="1" spans="1:5">
      <c r="A173" s="16" t="s">
        <v>1403</v>
      </c>
      <c r="B173" s="14"/>
      <c r="C173" s="14">
        <v>118900</v>
      </c>
      <c r="D173" s="14">
        <f t="shared" si="2"/>
        <v>118900</v>
      </c>
      <c r="E173" s="15"/>
    </row>
    <row r="174" s="3" customFormat="1" ht="21" customHeight="1" spans="1:5">
      <c r="A174" s="16" t="s">
        <v>1404</v>
      </c>
      <c r="B174" s="14"/>
      <c r="C174" s="14">
        <v>36881</v>
      </c>
      <c r="D174" s="14">
        <f t="shared" si="2"/>
        <v>36881</v>
      </c>
      <c r="E174" s="15"/>
    </row>
    <row r="175" s="3" customFormat="1" ht="21" customHeight="1" spans="1:5">
      <c r="A175" s="16" t="s">
        <v>1405</v>
      </c>
      <c r="B175" s="14"/>
      <c r="C175" s="14">
        <v>4080</v>
      </c>
      <c r="D175" s="14">
        <f t="shared" si="2"/>
        <v>4080</v>
      </c>
      <c r="E175" s="15"/>
    </row>
    <row r="176" s="3" customFormat="1" ht="21" customHeight="1" spans="1:5">
      <c r="A176" s="16" t="s">
        <v>1406</v>
      </c>
      <c r="B176" s="14">
        <f>B179</f>
        <v>690</v>
      </c>
      <c r="C176" s="15"/>
      <c r="D176" s="14">
        <f t="shared" si="2"/>
        <v>690</v>
      </c>
      <c r="E176" s="15"/>
    </row>
    <row r="177" s="3" customFormat="1" ht="21" hidden="1" customHeight="1" spans="1:5">
      <c r="A177" s="16" t="s">
        <v>1407</v>
      </c>
      <c r="B177" s="14"/>
      <c r="C177" s="15"/>
      <c r="D177" s="14">
        <f t="shared" si="2"/>
        <v>0</v>
      </c>
      <c r="E177" s="15"/>
    </row>
    <row r="178" s="3" customFormat="1" ht="21" hidden="1" customHeight="1" spans="1:5">
      <c r="A178" s="16" t="s">
        <v>1408</v>
      </c>
      <c r="B178" s="14"/>
      <c r="C178" s="15"/>
      <c r="D178" s="14">
        <f t="shared" si="2"/>
        <v>0</v>
      </c>
      <c r="E178" s="15"/>
    </row>
    <row r="179" s="3" customFormat="1" ht="21" customHeight="1" spans="1:5">
      <c r="A179" s="16" t="s">
        <v>1409</v>
      </c>
      <c r="B179" s="14">
        <v>690</v>
      </c>
      <c r="C179" s="15"/>
      <c r="D179" s="14">
        <f t="shared" si="2"/>
        <v>690</v>
      </c>
      <c r="E179" s="15"/>
    </row>
    <row r="180" s="3" customFormat="1" ht="21" hidden="1" customHeight="1" spans="1:5">
      <c r="A180" s="16" t="s">
        <v>1410</v>
      </c>
      <c r="B180" s="14"/>
      <c r="C180" s="15"/>
      <c r="D180" s="14">
        <f t="shared" si="2"/>
        <v>0</v>
      </c>
      <c r="E180" s="15"/>
    </row>
    <row r="181" s="3" customFormat="1" ht="21" hidden="1" customHeight="1" spans="1:5">
      <c r="A181" s="16" t="s">
        <v>1411</v>
      </c>
      <c r="B181" s="14"/>
      <c r="C181" s="15"/>
      <c r="D181" s="14">
        <f t="shared" si="2"/>
        <v>0</v>
      </c>
      <c r="E181" s="15"/>
    </row>
    <row r="182" s="3" customFormat="1" ht="21" hidden="1" customHeight="1" spans="1:5">
      <c r="A182" s="16" t="s">
        <v>1412</v>
      </c>
      <c r="B182" s="14"/>
      <c r="C182" s="15"/>
      <c r="D182" s="14">
        <f t="shared" si="2"/>
        <v>0</v>
      </c>
      <c r="E182" s="15"/>
    </row>
    <row r="183" s="3" customFormat="1" ht="21" hidden="1" customHeight="1" spans="1:5">
      <c r="A183" s="16" t="s">
        <v>1413</v>
      </c>
      <c r="B183" s="14"/>
      <c r="C183" s="15"/>
      <c r="D183" s="14">
        <f t="shared" si="2"/>
        <v>0</v>
      </c>
      <c r="E183" s="15"/>
    </row>
    <row r="184" s="3" customFormat="1" ht="21" hidden="1" customHeight="1" spans="1:5">
      <c r="A184" s="16" t="s">
        <v>1414</v>
      </c>
      <c r="B184" s="14"/>
      <c r="C184" s="15"/>
      <c r="D184" s="14">
        <f t="shared" si="2"/>
        <v>0</v>
      </c>
      <c r="E184" s="15"/>
    </row>
    <row r="185" s="3" customFormat="1" ht="21" customHeight="1" spans="1:5">
      <c r="A185" s="16" t="s">
        <v>1415</v>
      </c>
      <c r="B185" s="14">
        <f>SUM(B186:B195)</f>
        <v>2990</v>
      </c>
      <c r="C185" s="15"/>
      <c r="D185" s="14">
        <f t="shared" si="2"/>
        <v>2990</v>
      </c>
      <c r="E185" s="15"/>
    </row>
    <row r="186" s="3" customFormat="1" ht="21" customHeight="1" spans="1:5">
      <c r="A186" s="16" t="s">
        <v>1416</v>
      </c>
      <c r="B186" s="14">
        <v>1859</v>
      </c>
      <c r="C186" s="15"/>
      <c r="D186" s="14">
        <f t="shared" si="2"/>
        <v>1859</v>
      </c>
      <c r="E186" s="15"/>
    </row>
    <row r="187" s="3" customFormat="1" ht="21" customHeight="1" spans="1:5">
      <c r="A187" s="16" t="s">
        <v>1417</v>
      </c>
      <c r="B187" s="14">
        <v>1040</v>
      </c>
      <c r="C187" s="15"/>
      <c r="D187" s="14">
        <f t="shared" si="2"/>
        <v>1040</v>
      </c>
      <c r="E187" s="15"/>
    </row>
    <row r="188" s="3" customFormat="1" ht="21" hidden="1" customHeight="1" spans="1:5">
      <c r="A188" s="16" t="s">
        <v>1418</v>
      </c>
      <c r="B188" s="14"/>
      <c r="C188" s="15"/>
      <c r="D188" s="14">
        <f t="shared" si="2"/>
        <v>0</v>
      </c>
      <c r="E188" s="15"/>
    </row>
    <row r="189" s="3" customFormat="1" ht="21" hidden="1" customHeight="1" spans="1:5">
      <c r="A189" s="16" t="s">
        <v>1419</v>
      </c>
      <c r="B189" s="14"/>
      <c r="C189" s="15"/>
      <c r="D189" s="14">
        <f t="shared" si="2"/>
        <v>0</v>
      </c>
      <c r="E189" s="15"/>
    </row>
    <row r="190" s="3" customFormat="1" ht="21" customHeight="1" spans="1:5">
      <c r="A190" s="16" t="s">
        <v>1420</v>
      </c>
      <c r="B190" s="14">
        <v>60</v>
      </c>
      <c r="C190" s="15"/>
      <c r="D190" s="14">
        <f t="shared" si="2"/>
        <v>60</v>
      </c>
      <c r="E190" s="15"/>
    </row>
    <row r="191" s="3" customFormat="1" ht="21" hidden="1" customHeight="1" spans="1:5">
      <c r="A191" s="16" t="s">
        <v>1421</v>
      </c>
      <c r="B191" s="14"/>
      <c r="C191" s="15"/>
      <c r="D191" s="14">
        <f t="shared" si="2"/>
        <v>0</v>
      </c>
      <c r="E191" s="15"/>
    </row>
    <row r="192" s="3" customFormat="1" ht="21" hidden="1" customHeight="1" spans="1:5">
      <c r="A192" s="16" t="s">
        <v>1422</v>
      </c>
      <c r="B192" s="14"/>
      <c r="C192" s="15"/>
      <c r="D192" s="14">
        <f t="shared" si="2"/>
        <v>0</v>
      </c>
      <c r="E192" s="15"/>
    </row>
    <row r="193" s="3" customFormat="1" ht="21" hidden="1" customHeight="1" spans="1:5">
      <c r="A193" s="16" t="s">
        <v>1423</v>
      </c>
      <c r="B193" s="14"/>
      <c r="C193" s="15"/>
      <c r="D193" s="14">
        <f t="shared" si="2"/>
        <v>0</v>
      </c>
      <c r="E193" s="15"/>
    </row>
    <row r="194" s="3" customFormat="1" ht="21" hidden="1" customHeight="1" spans="1:5">
      <c r="A194" s="16" t="s">
        <v>1424</v>
      </c>
      <c r="B194" s="14"/>
      <c r="C194" s="15"/>
      <c r="D194" s="14">
        <f t="shared" si="2"/>
        <v>0</v>
      </c>
      <c r="E194" s="15"/>
    </row>
    <row r="195" s="3" customFormat="1" ht="21" customHeight="1" spans="1:5">
      <c r="A195" s="16" t="s">
        <v>1425</v>
      </c>
      <c r="B195" s="14">
        <v>31</v>
      </c>
      <c r="C195" s="15"/>
      <c r="D195" s="14">
        <f t="shared" si="2"/>
        <v>31</v>
      </c>
      <c r="E195" s="15"/>
    </row>
    <row r="196" s="3" customFormat="1" ht="21" customHeight="1" spans="1:5">
      <c r="A196" s="16" t="s">
        <v>1426</v>
      </c>
      <c r="B196" s="14">
        <f>B212</f>
        <v>19810</v>
      </c>
      <c r="C196" s="15"/>
      <c r="D196" s="14">
        <f t="shared" si="2"/>
        <v>19810</v>
      </c>
      <c r="E196" s="15"/>
    </row>
    <row r="197" s="3" customFormat="1" ht="21" hidden="1" customHeight="1" spans="1:5">
      <c r="A197" s="16" t="s">
        <v>1427</v>
      </c>
      <c r="B197" s="14"/>
      <c r="C197" s="15"/>
      <c r="D197" s="14">
        <f t="shared" si="2"/>
        <v>0</v>
      </c>
      <c r="E197" s="15"/>
    </row>
    <row r="198" s="3" customFormat="1" ht="21" hidden="1" customHeight="1" spans="1:5">
      <c r="A198" s="16" t="s">
        <v>1428</v>
      </c>
      <c r="B198" s="14"/>
      <c r="C198" s="15"/>
      <c r="D198" s="14">
        <f t="shared" ref="D198:D250" si="3">B198+C198</f>
        <v>0</v>
      </c>
      <c r="E198" s="15"/>
    </row>
    <row r="199" s="3" customFormat="1" ht="21" hidden="1" customHeight="1" spans="1:5">
      <c r="A199" s="16" t="s">
        <v>1429</v>
      </c>
      <c r="B199" s="14"/>
      <c r="C199" s="15"/>
      <c r="D199" s="14">
        <f t="shared" si="3"/>
        <v>0</v>
      </c>
      <c r="E199" s="15"/>
    </row>
    <row r="200" s="3" customFormat="1" ht="21" hidden="1" customHeight="1" spans="1:5">
      <c r="A200" s="16" t="s">
        <v>1430</v>
      </c>
      <c r="B200" s="14"/>
      <c r="C200" s="15"/>
      <c r="D200" s="14">
        <f t="shared" si="3"/>
        <v>0</v>
      </c>
      <c r="E200" s="15"/>
    </row>
    <row r="201" s="3" customFormat="1" ht="21" hidden="1" customHeight="1" spans="1:5">
      <c r="A201" s="16" t="s">
        <v>1431</v>
      </c>
      <c r="B201" s="14"/>
      <c r="C201" s="15"/>
      <c r="D201" s="14">
        <f t="shared" si="3"/>
        <v>0</v>
      </c>
      <c r="E201" s="15"/>
    </row>
    <row r="202" s="3" customFormat="1" ht="21" hidden="1" customHeight="1" spans="1:5">
      <c r="A202" s="16" t="s">
        <v>1432</v>
      </c>
      <c r="B202" s="14"/>
      <c r="C202" s="15"/>
      <c r="D202" s="14">
        <f t="shared" si="3"/>
        <v>0</v>
      </c>
      <c r="E202" s="15"/>
    </row>
    <row r="203" s="3" customFormat="1" ht="21" hidden="1" customHeight="1" spans="1:5">
      <c r="A203" s="16" t="s">
        <v>1433</v>
      </c>
      <c r="B203" s="14"/>
      <c r="C203" s="15"/>
      <c r="D203" s="14">
        <f t="shared" si="3"/>
        <v>0</v>
      </c>
      <c r="E203" s="15"/>
    </row>
    <row r="204" s="3" customFormat="1" ht="21" hidden="1" customHeight="1" spans="1:5">
      <c r="A204" s="16" t="s">
        <v>1434</v>
      </c>
      <c r="B204" s="14"/>
      <c r="C204" s="15"/>
      <c r="D204" s="14">
        <f t="shared" si="3"/>
        <v>0</v>
      </c>
      <c r="E204" s="15"/>
    </row>
    <row r="205" s="3" customFormat="1" ht="21" hidden="1" customHeight="1" spans="1:5">
      <c r="A205" s="16" t="s">
        <v>1435</v>
      </c>
      <c r="B205" s="14"/>
      <c r="C205" s="15"/>
      <c r="D205" s="14">
        <f t="shared" si="3"/>
        <v>0</v>
      </c>
      <c r="E205" s="15"/>
    </row>
    <row r="206" s="3" customFormat="1" ht="21" hidden="1" customHeight="1" spans="1:5">
      <c r="A206" s="16" t="s">
        <v>1436</v>
      </c>
      <c r="B206" s="14"/>
      <c r="C206" s="15"/>
      <c r="D206" s="14">
        <f t="shared" si="3"/>
        <v>0</v>
      </c>
      <c r="E206" s="15"/>
    </row>
    <row r="207" s="3" customFormat="1" ht="21" hidden="1" customHeight="1" spans="1:5">
      <c r="A207" s="16" t="s">
        <v>1437</v>
      </c>
      <c r="B207" s="14"/>
      <c r="C207" s="15"/>
      <c r="D207" s="14">
        <f t="shared" si="3"/>
        <v>0</v>
      </c>
      <c r="E207" s="15"/>
    </row>
    <row r="208" s="3" customFormat="1" ht="21" hidden="1" customHeight="1" spans="1:5">
      <c r="A208" s="16" t="s">
        <v>1438</v>
      </c>
      <c r="B208" s="14"/>
      <c r="C208" s="15"/>
      <c r="D208" s="14">
        <f t="shared" si="3"/>
        <v>0</v>
      </c>
      <c r="E208" s="15"/>
    </row>
    <row r="209" s="3" customFormat="1" ht="21" hidden="1" customHeight="1" spans="1:5">
      <c r="A209" s="16" t="s">
        <v>1439</v>
      </c>
      <c r="B209" s="14"/>
      <c r="C209" s="15"/>
      <c r="D209" s="14">
        <f t="shared" si="3"/>
        <v>0</v>
      </c>
      <c r="E209" s="15"/>
    </row>
    <row r="210" s="3" customFormat="1" ht="21" hidden="1" customHeight="1" spans="1:5">
      <c r="A210" s="16" t="s">
        <v>1440</v>
      </c>
      <c r="B210" s="14"/>
      <c r="C210" s="15"/>
      <c r="D210" s="14">
        <f t="shared" si="3"/>
        <v>0</v>
      </c>
      <c r="E210" s="15"/>
    </row>
    <row r="211" s="3" customFormat="1" ht="21" hidden="1" customHeight="1" spans="1:5">
      <c r="A211" s="16" t="s">
        <v>1441</v>
      </c>
      <c r="B211" s="14"/>
      <c r="C211" s="15"/>
      <c r="D211" s="14">
        <f t="shared" si="3"/>
        <v>0</v>
      </c>
      <c r="E211" s="15"/>
    </row>
    <row r="212" s="3" customFormat="1" ht="21" customHeight="1" spans="1:5">
      <c r="A212" s="16" t="s">
        <v>1442</v>
      </c>
      <c r="B212" s="14">
        <v>19810</v>
      </c>
      <c r="C212" s="15"/>
      <c r="D212" s="14">
        <f t="shared" si="3"/>
        <v>19810</v>
      </c>
      <c r="E212" s="15"/>
    </row>
    <row r="213" s="3" customFormat="1" ht="26.1" customHeight="1" spans="1:5">
      <c r="A213" s="16" t="s">
        <v>1443</v>
      </c>
      <c r="B213" s="14">
        <f>B229</f>
        <v>200</v>
      </c>
      <c r="C213" s="15"/>
      <c r="D213" s="14">
        <f t="shared" si="3"/>
        <v>200</v>
      </c>
      <c r="E213" s="15"/>
    </row>
    <row r="214" s="3" customFormat="1" ht="21" hidden="1" customHeight="1" spans="1:5">
      <c r="A214" s="16" t="s">
        <v>1444</v>
      </c>
      <c r="B214" s="14"/>
      <c r="C214" s="15"/>
      <c r="D214" s="14">
        <f t="shared" si="3"/>
        <v>0</v>
      </c>
      <c r="E214" s="15"/>
    </row>
    <row r="215" s="3" customFormat="1" ht="21" hidden="1" customHeight="1" spans="1:5">
      <c r="A215" s="16" t="s">
        <v>1445</v>
      </c>
      <c r="B215" s="14"/>
      <c r="C215" s="15"/>
      <c r="D215" s="14">
        <f t="shared" si="3"/>
        <v>0</v>
      </c>
      <c r="E215" s="15"/>
    </row>
    <row r="216" s="3" customFormat="1" ht="21" hidden="1" customHeight="1" spans="1:5">
      <c r="A216" s="16" t="s">
        <v>1446</v>
      </c>
      <c r="B216" s="14"/>
      <c r="C216" s="15"/>
      <c r="D216" s="14">
        <f t="shared" si="3"/>
        <v>0</v>
      </c>
      <c r="E216" s="15"/>
    </row>
    <row r="217" s="3" customFormat="1" ht="21" hidden="1" customHeight="1" spans="1:5">
      <c r="A217" s="16" t="s">
        <v>1447</v>
      </c>
      <c r="B217" s="14"/>
      <c r="C217" s="15"/>
      <c r="D217" s="14">
        <f t="shared" si="3"/>
        <v>0</v>
      </c>
      <c r="E217" s="15"/>
    </row>
    <row r="218" s="3" customFormat="1" ht="21" hidden="1" customHeight="1" spans="1:5">
      <c r="A218" s="16" t="s">
        <v>1448</v>
      </c>
      <c r="B218" s="14"/>
      <c r="C218" s="15"/>
      <c r="D218" s="14">
        <f t="shared" si="3"/>
        <v>0</v>
      </c>
      <c r="E218" s="15"/>
    </row>
    <row r="219" s="3" customFormat="1" ht="21" hidden="1" customHeight="1" spans="1:5">
      <c r="A219" s="16" t="s">
        <v>1449</v>
      </c>
      <c r="B219" s="14"/>
      <c r="C219" s="15"/>
      <c r="D219" s="14">
        <f t="shared" si="3"/>
        <v>0</v>
      </c>
      <c r="E219" s="15"/>
    </row>
    <row r="220" s="3" customFormat="1" ht="21" hidden="1" customHeight="1" spans="1:5">
      <c r="A220" s="16" t="s">
        <v>1450</v>
      </c>
      <c r="B220" s="14"/>
      <c r="C220" s="15"/>
      <c r="D220" s="14">
        <f t="shared" si="3"/>
        <v>0</v>
      </c>
      <c r="E220" s="15"/>
    </row>
    <row r="221" s="3" customFormat="1" ht="21" hidden="1" customHeight="1" spans="1:5">
      <c r="A221" s="16" t="s">
        <v>1451</v>
      </c>
      <c r="B221" s="14"/>
      <c r="C221" s="15"/>
      <c r="D221" s="14">
        <f t="shared" si="3"/>
        <v>0</v>
      </c>
      <c r="E221" s="15"/>
    </row>
    <row r="222" s="3" customFormat="1" ht="21" hidden="1" customHeight="1" spans="1:5">
      <c r="A222" s="16" t="s">
        <v>1452</v>
      </c>
      <c r="B222" s="14"/>
      <c r="C222" s="15"/>
      <c r="D222" s="14">
        <f t="shared" si="3"/>
        <v>0</v>
      </c>
      <c r="E222" s="15"/>
    </row>
    <row r="223" s="3" customFormat="1" ht="21" hidden="1" customHeight="1" spans="1:5">
      <c r="A223" s="16" t="s">
        <v>1453</v>
      </c>
      <c r="B223" s="14"/>
      <c r="C223" s="15"/>
      <c r="D223" s="14">
        <f t="shared" si="3"/>
        <v>0</v>
      </c>
      <c r="E223" s="15"/>
    </row>
    <row r="224" s="3" customFormat="1" ht="21" hidden="1" customHeight="1" spans="1:5">
      <c r="A224" s="16" t="s">
        <v>1454</v>
      </c>
      <c r="B224" s="14"/>
      <c r="C224" s="15"/>
      <c r="D224" s="14">
        <f t="shared" si="3"/>
        <v>0</v>
      </c>
      <c r="E224" s="15"/>
    </row>
    <row r="225" s="3" customFormat="1" ht="21" hidden="1" customHeight="1" spans="1:5">
      <c r="A225" s="16" t="s">
        <v>1455</v>
      </c>
      <c r="B225" s="14"/>
      <c r="C225" s="15"/>
      <c r="D225" s="14">
        <f t="shared" si="3"/>
        <v>0</v>
      </c>
      <c r="E225" s="15"/>
    </row>
    <row r="226" s="3" customFormat="1" ht="21" hidden="1" customHeight="1" spans="1:5">
      <c r="A226" s="16" t="s">
        <v>1456</v>
      </c>
      <c r="B226" s="14"/>
      <c r="C226" s="15"/>
      <c r="D226" s="14">
        <f t="shared" si="3"/>
        <v>0</v>
      </c>
      <c r="E226" s="15"/>
    </row>
    <row r="227" s="3" customFormat="1" ht="21" hidden="1" customHeight="1" spans="1:5">
      <c r="A227" s="16" t="s">
        <v>1457</v>
      </c>
      <c r="B227" s="14"/>
      <c r="C227" s="15"/>
      <c r="D227" s="14">
        <f t="shared" si="3"/>
        <v>0</v>
      </c>
      <c r="E227" s="15"/>
    </row>
    <row r="228" s="3" customFormat="1" ht="21" hidden="1" customHeight="1" spans="1:5">
      <c r="A228" s="16" t="s">
        <v>1458</v>
      </c>
      <c r="B228" s="14"/>
      <c r="C228" s="15"/>
      <c r="D228" s="14">
        <f t="shared" si="3"/>
        <v>0</v>
      </c>
      <c r="E228" s="15"/>
    </row>
    <row r="229" s="3" customFormat="1" ht="21" customHeight="1" spans="1:5">
      <c r="A229" s="16" t="s">
        <v>1459</v>
      </c>
      <c r="B229" s="14">
        <v>200</v>
      </c>
      <c r="C229" s="15"/>
      <c r="D229" s="14">
        <f t="shared" si="3"/>
        <v>200</v>
      </c>
      <c r="E229" s="15"/>
    </row>
    <row r="230" s="3" customFormat="1" ht="21" hidden="1" customHeight="1" spans="1:5">
      <c r="A230" s="16" t="s">
        <v>1460</v>
      </c>
      <c r="B230" s="14"/>
      <c r="C230" s="15"/>
      <c r="D230" s="14">
        <f t="shared" si="3"/>
        <v>0</v>
      </c>
      <c r="E230" s="15"/>
    </row>
    <row r="231" s="3" customFormat="1" ht="21" hidden="1" customHeight="1" spans="1:5">
      <c r="A231" s="16" t="s">
        <v>1461</v>
      </c>
      <c r="B231" s="14"/>
      <c r="C231" s="15"/>
      <c r="D231" s="14">
        <f t="shared" si="3"/>
        <v>0</v>
      </c>
      <c r="E231" s="15"/>
    </row>
    <row r="232" s="3" customFormat="1" ht="21" hidden="1" customHeight="1" spans="1:5">
      <c r="A232" s="16" t="s">
        <v>1462</v>
      </c>
      <c r="B232" s="14"/>
      <c r="C232" s="15"/>
      <c r="D232" s="14">
        <f t="shared" si="3"/>
        <v>0</v>
      </c>
      <c r="E232" s="15"/>
    </row>
    <row r="233" s="3" customFormat="1" ht="21" hidden="1" customHeight="1" spans="1:5">
      <c r="A233" s="16" t="s">
        <v>1463</v>
      </c>
      <c r="B233" s="14"/>
      <c r="C233" s="15"/>
      <c r="D233" s="14">
        <f t="shared" si="3"/>
        <v>0</v>
      </c>
      <c r="E233" s="15"/>
    </row>
    <row r="234" s="3" customFormat="1" ht="21" hidden="1" customHeight="1" spans="1:5">
      <c r="A234" s="16" t="s">
        <v>1464</v>
      </c>
      <c r="B234" s="14"/>
      <c r="C234" s="15"/>
      <c r="D234" s="14">
        <f t="shared" si="3"/>
        <v>0</v>
      </c>
      <c r="E234" s="15"/>
    </row>
    <row r="235" s="3" customFormat="1" ht="21" hidden="1" customHeight="1" spans="1:5">
      <c r="A235" s="16" t="s">
        <v>1465</v>
      </c>
      <c r="B235" s="14"/>
      <c r="C235" s="15"/>
      <c r="D235" s="14">
        <f t="shared" si="3"/>
        <v>0</v>
      </c>
      <c r="E235" s="15"/>
    </row>
    <row r="236" s="3" customFormat="1" ht="21" hidden="1" customHeight="1" spans="1:5">
      <c r="A236" s="16" t="s">
        <v>1466</v>
      </c>
      <c r="B236" s="14"/>
      <c r="C236" s="15"/>
      <c r="D236" s="14">
        <f t="shared" si="3"/>
        <v>0</v>
      </c>
      <c r="E236" s="15"/>
    </row>
    <row r="237" s="3" customFormat="1" ht="21" hidden="1" customHeight="1" spans="1:5">
      <c r="A237" s="16" t="s">
        <v>1467</v>
      </c>
      <c r="B237" s="14"/>
      <c r="C237" s="15"/>
      <c r="D237" s="14">
        <f t="shared" si="3"/>
        <v>0</v>
      </c>
      <c r="E237" s="15"/>
    </row>
    <row r="238" s="3" customFormat="1" ht="21" hidden="1" customHeight="1" spans="1:5">
      <c r="A238" s="16" t="s">
        <v>1468</v>
      </c>
      <c r="B238" s="14"/>
      <c r="C238" s="15"/>
      <c r="D238" s="14">
        <f t="shared" si="3"/>
        <v>0</v>
      </c>
      <c r="E238" s="15"/>
    </row>
    <row r="239" s="3" customFormat="1" ht="21" hidden="1" customHeight="1" spans="1:5">
      <c r="A239" s="16" t="s">
        <v>1469</v>
      </c>
      <c r="B239" s="14"/>
      <c r="C239" s="15"/>
      <c r="D239" s="14">
        <f t="shared" si="3"/>
        <v>0</v>
      </c>
      <c r="E239" s="15"/>
    </row>
    <row r="240" s="3" customFormat="1" ht="21" hidden="1" customHeight="1" spans="1:5">
      <c r="A240" s="16" t="s">
        <v>1470</v>
      </c>
      <c r="B240" s="14"/>
      <c r="C240" s="15"/>
      <c r="D240" s="14">
        <f t="shared" si="3"/>
        <v>0</v>
      </c>
      <c r="E240" s="15"/>
    </row>
    <row r="241" s="3" customFormat="1" ht="21" hidden="1" customHeight="1" spans="1:5">
      <c r="A241" s="16" t="s">
        <v>1471</v>
      </c>
      <c r="B241" s="14"/>
      <c r="C241" s="15"/>
      <c r="D241" s="14">
        <f t="shared" si="3"/>
        <v>0</v>
      </c>
      <c r="E241" s="15"/>
    </row>
    <row r="242" s="3" customFormat="1" ht="21" hidden="1" customHeight="1" spans="1:5">
      <c r="A242" s="16" t="s">
        <v>1472</v>
      </c>
      <c r="B242" s="14"/>
      <c r="C242" s="15"/>
      <c r="D242" s="14">
        <f t="shared" si="3"/>
        <v>0</v>
      </c>
      <c r="E242" s="15"/>
    </row>
    <row r="243" s="3" customFormat="1" ht="21" hidden="1" customHeight="1" spans="1:5">
      <c r="A243" s="16" t="s">
        <v>1473</v>
      </c>
      <c r="B243" s="14"/>
      <c r="C243" s="15"/>
      <c r="D243" s="14">
        <f t="shared" si="3"/>
        <v>0</v>
      </c>
      <c r="E243" s="15"/>
    </row>
    <row r="244" s="3" customFormat="1" ht="21" hidden="1" customHeight="1" spans="1:5">
      <c r="A244" s="16" t="s">
        <v>1474</v>
      </c>
      <c r="B244" s="14"/>
      <c r="C244" s="15"/>
      <c r="D244" s="14">
        <f t="shared" si="3"/>
        <v>0</v>
      </c>
      <c r="E244" s="15"/>
    </row>
    <row r="245" s="3" customFormat="1" ht="21" hidden="1" customHeight="1" spans="1:5">
      <c r="A245" s="16" t="s">
        <v>1064</v>
      </c>
      <c r="B245" s="14"/>
      <c r="C245" s="15"/>
      <c r="D245" s="14">
        <f t="shared" si="3"/>
        <v>0</v>
      </c>
      <c r="E245" s="15"/>
    </row>
    <row r="246" s="3" customFormat="1" ht="21" hidden="1" customHeight="1" spans="1:5">
      <c r="A246" s="16" t="s">
        <v>1109</v>
      </c>
      <c r="B246" s="14"/>
      <c r="C246" s="15"/>
      <c r="D246" s="14">
        <f t="shared" si="3"/>
        <v>0</v>
      </c>
      <c r="E246" s="15"/>
    </row>
    <row r="247" s="3" customFormat="1" ht="21" hidden="1" customHeight="1" spans="1:5">
      <c r="A247" s="16" t="s">
        <v>967</v>
      </c>
      <c r="B247" s="14"/>
      <c r="C247" s="15"/>
      <c r="D247" s="14">
        <f t="shared" si="3"/>
        <v>0</v>
      </c>
      <c r="E247" s="15"/>
    </row>
    <row r="248" s="3" customFormat="1" ht="20.1" hidden="1" customHeight="1" spans="1:5">
      <c r="A248" s="16" t="s">
        <v>1475</v>
      </c>
      <c r="B248" s="14"/>
      <c r="C248" s="15"/>
      <c r="D248" s="14">
        <f t="shared" si="3"/>
        <v>0</v>
      </c>
      <c r="E248" s="15"/>
    </row>
    <row r="249" s="3" customFormat="1" ht="20.1" hidden="1" customHeight="1" spans="1:5">
      <c r="A249" s="16" t="s">
        <v>1476</v>
      </c>
      <c r="B249" s="14"/>
      <c r="C249" s="15"/>
      <c r="D249" s="14">
        <f t="shared" si="3"/>
        <v>0</v>
      </c>
      <c r="E249" s="15"/>
    </row>
    <row r="250" s="3" customFormat="1" ht="20.1" hidden="1" customHeight="1" spans="1:5">
      <c r="A250" s="16" t="s">
        <v>1477</v>
      </c>
      <c r="B250" s="14"/>
      <c r="C250" s="15"/>
      <c r="D250" s="14">
        <f t="shared" si="3"/>
        <v>0</v>
      </c>
      <c r="E250" s="15"/>
    </row>
    <row r="251" s="3" customFormat="1" ht="20.1" customHeight="1" spans="1:5">
      <c r="A251" s="17" t="s">
        <v>1266</v>
      </c>
      <c r="B251" s="18">
        <f>B44+B171+B196+B213+B5</f>
        <v>38130</v>
      </c>
      <c r="C251" s="18">
        <f>C44+C171+C196+C213+C5</f>
        <v>159861</v>
      </c>
      <c r="D251" s="18">
        <f>D44+D171+D196+D213+D5</f>
        <v>197991</v>
      </c>
      <c r="E251" s="15"/>
    </row>
    <row r="252" s="3" customFormat="1" ht="20.1" customHeight="1" spans="1:4">
      <c r="A252" s="19" t="s">
        <v>1267</v>
      </c>
      <c r="B252" s="20"/>
      <c r="D252" s="4"/>
    </row>
    <row r="253" s="3" customFormat="1" ht="20.1" customHeight="1" spans="1:4">
      <c r="A253" s="21"/>
      <c r="B253" s="22"/>
      <c r="D253" s="4"/>
    </row>
    <row r="254" s="3" customFormat="1" ht="20.1" customHeight="1" spans="4:4">
      <c r="D254" s="4"/>
    </row>
    <row r="255" s="3" customFormat="1" ht="20.1" customHeight="1" spans="4:4">
      <c r="D255" s="4"/>
    </row>
    <row r="256" s="3" customFormat="1" ht="20.1" customHeight="1" spans="4:4">
      <c r="D256" s="4"/>
    </row>
    <row r="257" s="3" customFormat="1" ht="20.1" customHeight="1" spans="4:4">
      <c r="D257" s="4"/>
    </row>
    <row r="258" s="3" customFormat="1" ht="20.1" customHeight="1" spans="4:4">
      <c r="D258" s="4"/>
    </row>
    <row r="259" s="3" customFormat="1" ht="20.1" customHeight="1" spans="4:4">
      <c r="D259" s="4"/>
    </row>
    <row r="260" s="3" customFormat="1" ht="20.1" customHeight="1" spans="4:4">
      <c r="D260" s="4"/>
    </row>
    <row r="261" s="3" customFormat="1" ht="20.1" customHeight="1" spans="4:4">
      <c r="D261" s="4"/>
    </row>
    <row r="262" s="3" customFormat="1" ht="20.1" customHeight="1" spans="4:4">
      <c r="D262" s="4"/>
    </row>
  </sheetData>
  <autoFilter ref="A4:E252">
    <filterColumn colId="3">
      <filters>
        <filter val="150"/>
        <filter val="690"/>
        <filter val="2,990"/>
        <filter val="7,290"/>
        <filter val="7,990"/>
        <filter val="14,290"/>
        <filter val="19,810"/>
        <filter val="118,900"/>
        <filter val="163,541"/>
        <filter val="1,859"/>
        <filter val="60"/>
        <filter val="31"/>
        <filter val="159,861"/>
        <filter val="200"/>
        <filter val="700"/>
        <filter val="1,000"/>
        <filter val="1,040"/>
        <filter val="1,740"/>
        <filter val="1,800"/>
        <filter val="3,500"/>
        <filter val="4,080"/>
        <filter val="4,500"/>
        <filter val="36,881"/>
        <filter val="197,991"/>
      </filters>
    </filterColumn>
    <extLst/>
  </autoFilter>
  <mergeCells count="2">
    <mergeCell ref="A2:E2"/>
    <mergeCell ref="A252:B252"/>
  </mergeCells>
  <printOptions horizontalCentered="1"/>
  <pageMargins left="0.751388888888889" right="0.751388888888889" top="1" bottom="1" header="0.5" footer="0.5"/>
  <pageSetup paperSize="9" scale="7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限额分配情况表</vt:lpstr>
      <vt:lpstr>余额情况表</vt:lpstr>
      <vt:lpstr>一般公共预算调整</vt:lpstr>
      <vt:lpstr>政府性基金调整</vt:lpstr>
      <vt:lpstr>一般债安排表</vt:lpstr>
      <vt:lpstr>专项债安排表</vt:lpstr>
      <vt:lpstr>一般债收支安排预算表</vt:lpstr>
      <vt:lpstr>专项债收支安排预算表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田子啸</dc:creator>
  <cp:lastModifiedBy>田子啸</cp:lastModifiedBy>
  <dcterms:created xsi:type="dcterms:W3CDTF">2025-12-07T04:51:00Z</dcterms:created>
  <dcterms:modified xsi:type="dcterms:W3CDTF">2025-12-19T03:22:56Z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DC9539444E9B46339AEE95244365B560</vt:lpwstr>
  </property>
  <property fmtid="{D5CDD505-2E9C-101B-9397-08002B2CF9AE}" pid="3" name="KSOProductBuildVer">
    <vt:lpwstr>2052-11.8.2.11813</vt:lpwstr>
  </property>
</Properties>
</file>